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11" windowWidth="13770" windowHeight="8850" activeTab="0"/>
  </bookViews>
  <sheets>
    <sheet name="нояб (2)" sheetId="1" r:id="rId1"/>
  </sheets>
  <definedNames>
    <definedName name="_xlnm.Print_Titles" localSheetId="0">'нояб (2)'!$16:$17</definedName>
    <definedName name="_xlnm.Print_Area" localSheetId="0">'нояб (2)'!$A$1:$I$93</definedName>
  </definedNames>
  <calcPr fullCalcOnLoad="1"/>
</workbook>
</file>

<file path=xl/sharedStrings.xml><?xml version="1.0" encoding="utf-8"?>
<sst xmlns="http://schemas.openxmlformats.org/spreadsheetml/2006/main" count="287" uniqueCount="177">
  <si>
    <t>МО Мгинское городское поселение</t>
  </si>
  <si>
    <t>АДРЕСНАЯ ПРОГРАММА</t>
  </si>
  <si>
    <t xml:space="preserve">капитального строительства и  капитального ремонта  объектов </t>
  </si>
  <si>
    <t xml:space="preserve">финансируемая из средств местного бюджета </t>
  </si>
  <si>
    <t>(тыс. руб.)</t>
  </si>
  <si>
    <t>№ п.п.</t>
  </si>
  <si>
    <t>Наименование и местнонахождение объектов</t>
  </si>
  <si>
    <t>Раздел, подраздел</t>
  </si>
  <si>
    <t>Код целевой статьи</t>
  </si>
  <si>
    <t>Код вида расходов</t>
  </si>
  <si>
    <t>местн.</t>
  </si>
  <si>
    <t>КАПИТАЛЬНОЕ СТРОИТЕЛЬСТВО</t>
  </si>
  <si>
    <t>2.1</t>
  </si>
  <si>
    <t>0502</t>
  </si>
  <si>
    <t xml:space="preserve">ВСЕГО  ПО КАПИТАЛЬНОМУ СТРОИТЕЛЬСТВУ </t>
  </si>
  <si>
    <t>КАПИТАЛЬНЫЙ РЕМОНТ</t>
  </si>
  <si>
    <t>1.1</t>
  </si>
  <si>
    <t>500</t>
  </si>
  <si>
    <t>225</t>
  </si>
  <si>
    <t>1.2</t>
  </si>
  <si>
    <t>КОММУНАЛЬНОЕ ХОЗЯЙСТВО, из них:</t>
  </si>
  <si>
    <t>1.2.2</t>
  </si>
  <si>
    <t>ТЕПЛОСНАБЖЕНИЕ, в том числе:</t>
  </si>
  <si>
    <t>1.2.2-1</t>
  </si>
  <si>
    <t>Замена теплотрассы от железнодорожной поликлиники Советский проспект д.57 до МДОУ №5 Советский проспект д.50</t>
  </si>
  <si>
    <t>351 31 16</t>
  </si>
  <si>
    <t>1.2.2-2</t>
  </si>
  <si>
    <t>Капитальный ремонт теплотрассы от котельной бани по адресу ул.Железнодорожная д.56</t>
  </si>
  <si>
    <t>351 31 56</t>
  </si>
  <si>
    <t>Итого по теплоснабжению</t>
  </si>
  <si>
    <t>1.2.3</t>
  </si>
  <si>
    <t>ВОДОСНАБЖЕНИЕ, в том числе:</t>
  </si>
  <si>
    <t>1.2.3-1</t>
  </si>
  <si>
    <t>Ремонт водовода с установкой гидранта и колонки п.Мга от ул.Пушкинской до ул.Димитрова</t>
  </si>
  <si>
    <t>351 32 16</t>
  </si>
  <si>
    <t>Итого по водоснабжению</t>
  </si>
  <si>
    <t>1.2.4</t>
  </si>
  <si>
    <t>ИНЖЕНЕРНАЯ ИНФРАСТРУКТУРА, в том числе</t>
  </si>
  <si>
    <t>1.2.4-1</t>
  </si>
  <si>
    <t>Капитальный ремонт ливневой канализации северной части п.Мга</t>
  </si>
  <si>
    <t>351 35 01</t>
  </si>
  <si>
    <t>Итого по объектам инженерной инфраструктуры</t>
  </si>
  <si>
    <t>1.2.5</t>
  </si>
  <si>
    <t>БАННО -ПРАЧЕЧНОЕ ХОЗЯЙСТВО</t>
  </si>
  <si>
    <t>1.2.5-1</t>
  </si>
  <si>
    <t>Ремонт парилки женского отделения БПК п. Мга</t>
  </si>
  <si>
    <t>1.2.5-2</t>
  </si>
  <si>
    <t>Ремонт парилки мужского отделения БПК п. Мга</t>
  </si>
  <si>
    <t>Итого побанно - прачечному хозяйству</t>
  </si>
  <si>
    <t>ИТОГО ПО КОММУНАЛЬНОМУ ХОЗЯЙСТВУ</t>
  </si>
  <si>
    <t>ВСЕГО ПО ЖИЛИЩНО-КОММУНАЛЬНОМУ ХОЗЯЙСТВУ</t>
  </si>
  <si>
    <t>БЛАГОУСТРОЙСТВО</t>
  </si>
  <si>
    <t>0503</t>
  </si>
  <si>
    <t>ИТОГО ПО ОБЪЕКТАМ БЛАГОУСТРОЙСТВА</t>
  </si>
  <si>
    <t xml:space="preserve">ВСЕГО ПО АДРЕСНОЙ ПРОГРАММЕ  </t>
  </si>
  <si>
    <t>351 34 05</t>
  </si>
  <si>
    <t>351 34 06</t>
  </si>
  <si>
    <t>1.2.4-2</t>
  </si>
  <si>
    <t>Ремонт ливневой канализации от дома 77 до дома 79 ул.Железнодорожная</t>
  </si>
  <si>
    <t>351 35 02</t>
  </si>
  <si>
    <t>УТВЕРЖДЕНА</t>
  </si>
  <si>
    <t>1</t>
  </si>
  <si>
    <t>1.1-1</t>
  </si>
  <si>
    <t>КОСГУ</t>
  </si>
  <si>
    <t>600 02 00</t>
  </si>
  <si>
    <t>2.</t>
  </si>
  <si>
    <t>2.1.-1</t>
  </si>
  <si>
    <t>ИТОГО ПО КАПИТАЛЬНОМУ РЕМОНТУ</t>
  </si>
  <si>
    <t>ГАЗОСНАБЖЕНИЕ</t>
  </si>
  <si>
    <t>003</t>
  </si>
  <si>
    <t>310</t>
  </si>
  <si>
    <t>ИТОГО ПО ГАЗОСНАБЖЕНИЮ</t>
  </si>
  <si>
    <t>1.1-2</t>
  </si>
  <si>
    <t>обл.</t>
  </si>
  <si>
    <t>ИТОГО</t>
  </si>
  <si>
    <t>2.1.-2</t>
  </si>
  <si>
    <t>Подсыпка песчано-гравийной смесью и грейдерованию внутрипоселочных дорог</t>
  </si>
  <si>
    <t>решением совета депутатов</t>
  </si>
  <si>
    <t xml:space="preserve"> МО Мгинское  городское поселение на 2011 год, </t>
  </si>
  <si>
    <t>102 01 10</t>
  </si>
  <si>
    <t>102 01 11</t>
  </si>
  <si>
    <t>(Приложение 11)</t>
  </si>
  <si>
    <t>(в редакции решения совета депутатов</t>
  </si>
  <si>
    <t>РАЗРАБОТКА ПРОЕКТНО-СМЕТНОЙ ДОКУМЕНТАЦИИ</t>
  </si>
  <si>
    <t>1.2-1</t>
  </si>
  <si>
    <t>Проведение экспертизы ПСД по газоснабжению природным газом жилой застройки в границах ул.Первомайская, Шоссе Революции, Загородная</t>
  </si>
  <si>
    <t>0412</t>
  </si>
  <si>
    <t>226</t>
  </si>
  <si>
    <t>ИТОГО ПО ПСД</t>
  </si>
  <si>
    <t>ЖИЛИЩНО-КОММУНАЛЬНОЕ ХОЗЯЙСТВО</t>
  </si>
  <si>
    <t>2.2</t>
  </si>
  <si>
    <t>ЖИЛИЩНОЕ ХОЗЯЙСТВО</t>
  </si>
  <si>
    <t>2.2.-1</t>
  </si>
  <si>
    <t>Ремонт квартиры пос.Мга, ул.Железнодорожная, д.77, кв.71</t>
  </si>
  <si>
    <t>0501</t>
  </si>
  <si>
    <t>3500200</t>
  </si>
  <si>
    <t>2.2.-2</t>
  </si>
  <si>
    <t>Технологическое присоединение энергопринимающих устройств к электрической сети в точке присоединения п.Мга, ул.Майора Жаринова, д.8</t>
  </si>
  <si>
    <t>3500300</t>
  </si>
  <si>
    <t>ИТОГО ПО ЖИЛИЩНОМУ ФОНДУ</t>
  </si>
  <si>
    <t>2.1.-3</t>
  </si>
  <si>
    <t>2.1.-4</t>
  </si>
  <si>
    <t>Благоустройство территории в пос.Мга между домами ул.Железнодорожная, д.45 и ул.Дзержинского, д.2</t>
  </si>
  <si>
    <t>600 05 00</t>
  </si>
  <si>
    <t>2.1.-5</t>
  </si>
  <si>
    <t>2.3</t>
  </si>
  <si>
    <t>КУЛЬТУРА</t>
  </si>
  <si>
    <t>2.3.1</t>
  </si>
  <si>
    <t>УЧРЕЖДЕНИЯ КУЛЬТУРЫ, в том числе:</t>
  </si>
  <si>
    <t>2.3.1-1</t>
  </si>
  <si>
    <t>МУК КДЦ "МГА"</t>
  </si>
  <si>
    <t>0801</t>
  </si>
  <si>
    <t>440 98 00</t>
  </si>
  <si>
    <t>001</t>
  </si>
  <si>
    <t>2.4</t>
  </si>
  <si>
    <t>ПРОЧИЕ ОБЪЕКТЫ</t>
  </si>
  <si>
    <t>2.4-1</t>
  </si>
  <si>
    <t>Ремонт здания администрации</t>
  </si>
  <si>
    <t>0113</t>
  </si>
  <si>
    <t>ИТОГО ПО УЧРЕЖДЕНИЯМ КУЛЬТУРЫ</t>
  </si>
  <si>
    <t>ИТОГО ПО ПРОЧИМ ОБЪЕКТАМ</t>
  </si>
  <si>
    <t>1.2-2</t>
  </si>
  <si>
    <t>Разработка ПСД по реконструкции объездной дороги и изыскательские работы объездной дороги в пос.Старая Малукса</t>
  </si>
  <si>
    <t>338 02 08</t>
  </si>
  <si>
    <t>338 02 13</t>
  </si>
  <si>
    <t>Ремонт автомобильной дороги в пос.Мга по Советскому проспекту на территории МО Мгинское городское поселение</t>
  </si>
  <si>
    <t>от "16" декабря  2010 г. №58</t>
  </si>
  <si>
    <t>Газоснабжение природным газом жилой застройки в границах улиц Первомайская, Шоссе Революции, Заводская п.Мга</t>
  </si>
  <si>
    <t>2011 год</t>
  </si>
  <si>
    <t>КОММУНАЛЬНОЕ ХОЗЯЙСТВО</t>
  </si>
  <si>
    <t>2.3.-1</t>
  </si>
  <si>
    <t>Ремонт кровли котельной бани</t>
  </si>
  <si>
    <t>ИТОГО ПО ЖИЛИЩНО-КОММУНАЛЬНОМУ ХОЗЯЙСТВУ</t>
  </si>
  <si>
    <t>2.1.-6</t>
  </si>
  <si>
    <t>Благоустройство тротуарного покрытия по ул.Железнодорожной в п.Мга (от ул.Связи до д.45 по ул.Железнодорожной)</t>
  </si>
  <si>
    <t>Распределительный газопровод среднего и низкого давления к индивидуальным жилым домам п.Мга ул.Интернациональная, ул.Железнодорожная, ул.Ленинградская, ул.донецкая, ул.Поперечная, ул.Разъезжая, ул.Новая, ул.Придорожная, ул.Боровая</t>
  </si>
  <si>
    <t>2.2.-3</t>
  </si>
  <si>
    <t>Ремонт комнат в кв.8 д.42 по ул.Шоссе Революции</t>
  </si>
  <si>
    <t>2.1.-7</t>
  </si>
  <si>
    <t>2.1.-8</t>
  </si>
  <si>
    <t>Устройство тротуаров по Советскому пр.</t>
  </si>
  <si>
    <t>Ремонт автомобильной дороги в пос.Мга по Вокзальной улице с устройством тротуара</t>
  </si>
  <si>
    <t xml:space="preserve">Выполнение работ по укладке асфальтобетонного покрытия и установка ботового камня у здания МУК КДЦ "Мга" по адресу: п.Мга, ул.Спортивная, д.4 </t>
  </si>
  <si>
    <t>Устранение деформаций и повреждений асфальтобетонного покрытия автомобильных дорог местного значения в границах населенного пункта Мга по адресам: ул.Новая, Железнодорожная, Дзержинского, Связи, Шмидта, Комсомольский проспект</t>
  </si>
  <si>
    <t>Ремонт помещений 1 этажа в здании МУК, расположенного по адресу: п.Мга, ул.Спортивная д.4</t>
  </si>
  <si>
    <t>1.1.1-1</t>
  </si>
  <si>
    <t>Подготовка и экспертиза исходных материалов и информационное обеспечение размещения государственного заказа</t>
  </si>
  <si>
    <t>1.1.2-1</t>
  </si>
  <si>
    <t>2.1.-9</t>
  </si>
  <si>
    <t>Выполнение работ по отсыпке ПГС автодороги по ул.Школьной в пос. Апраксин Кировского района Ленинградской области</t>
  </si>
  <si>
    <t>1.2-3</t>
  </si>
  <si>
    <t>1.2-4</t>
  </si>
  <si>
    <t>338 02 19</t>
  </si>
  <si>
    <t>338 02 20</t>
  </si>
  <si>
    <t>Гос. экспертиза П.Д. и результатов инженерных изысканий по объекту газопровода низкого давления к индивидуальным ж.д. по ул.Колпинская, ул.Сосновая, ул.Болотная, ул.Кузнечная, ул.Маяковского, ул.Деповская</t>
  </si>
  <si>
    <t>Гос. экспертиза ПД и результатов инженерных изысканий по объекту газопровода низкого давления к индивидуальным ж.д. по пр.Советский к д.43,47; ул.Лесная к домам 16,16а,17,18,18а,19,20</t>
  </si>
  <si>
    <t>1.2-5</t>
  </si>
  <si>
    <t>1.2-6</t>
  </si>
  <si>
    <t>Разработка ПСД по газификации 6-ти квартийного жилого дома №1 по л.Футбольная в пос. Мга, Кировского района Ленинградской области</t>
  </si>
  <si>
    <t>Разработка ПСД для автономной авторризирпованной газовой котельной для обеспечения тепловой энергии систем отопления вентиляции и горячего водоснабжения здании бани в пос.Мга, Кировского района Ленинградской области</t>
  </si>
  <si>
    <t>339 02 21</t>
  </si>
  <si>
    <t>340 02 22</t>
  </si>
  <si>
    <t>ДОРОЖНОЕ ХОЗЯЙСТВО</t>
  </si>
  <si>
    <t>2.5</t>
  </si>
  <si>
    <t>Долгосрочная целевая программа "Совершенствование и развитие автомобильных дорог Ленинградской области на 2009-2012 годы"</t>
  </si>
  <si>
    <t>2.5-1</t>
  </si>
  <si>
    <t>0409</t>
  </si>
  <si>
    <t>522 40 10</t>
  </si>
  <si>
    <t>092 03 07</t>
  </si>
  <si>
    <t>351 34 00</t>
  </si>
  <si>
    <t>012</t>
  </si>
  <si>
    <t>Капитальный ремонт  культурно-досугового  центра Мга( ремонт кровли кинотеатра "Октябрь")</t>
  </si>
  <si>
    <t>Капитальный ремонт МУК "Культурно-досугового  центра Мга" (ремонт туалета, ремонт системы отопления)</t>
  </si>
  <si>
    <t>Косметический ремонт фойе 1 этажа культурно-досугового  центра Мга</t>
  </si>
  <si>
    <t>522 07 00</t>
  </si>
  <si>
    <t>МО Кировский  муниципальный район Ленинградской области</t>
  </si>
  <si>
    <t>от "25" ноября 2011 г. № 50)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</si>
</sst>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  <numFmt numFmtId="169" formatCode="#,##0.00&quot;р.&quot;"/>
    <numFmt numFmtId="170" formatCode="0.000"/>
    <numFmt numFmtId="171" formatCode="0.0000"/>
    <numFmt numFmtId="172" formatCode="#,##0.0&quot;р.&quot;"/>
    <numFmt numFmtId="173" formatCode="_-* #,##0.0_р_._-;\-* #,##0.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53"/>
      <name val="Times New Roman"/>
      <family val="1"/>
    </font>
    <font>
      <b/>
      <i/>
      <sz val="12"/>
      <name val="Times New Roman"/>
      <family val="1"/>
    </font>
    <font>
      <b/>
      <i/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ck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 style="thick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21" borderId="7" applyNumberFormat="0" applyAlignment="0" applyProtection="0"/>
    <xf numFmtId="0" fontId="2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56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49" fontId="3" fillId="24" borderId="10" xfId="0" applyNumberFormat="1" applyFont="1" applyFill="1" applyBorder="1" applyAlignment="1">
      <alignment horizontal="center" wrapText="1"/>
    </xf>
    <xf numFmtId="166" fontId="3" fillId="25" borderId="11" xfId="0" applyNumberFormat="1" applyFont="1" applyFill="1" applyBorder="1" applyAlignment="1">
      <alignment horizontal="right" vertical="center" wrapText="1"/>
    </xf>
    <xf numFmtId="49" fontId="3" fillId="25" borderId="10" xfId="0" applyNumberFormat="1" applyFont="1" applyFill="1" applyBorder="1" applyAlignment="1">
      <alignment horizontal="center" wrapText="1"/>
    </xf>
    <xf numFmtId="49" fontId="3" fillId="25" borderId="12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166" fontId="12" fillId="25" borderId="13" xfId="0" applyNumberFormat="1" applyFont="1" applyFill="1" applyBorder="1" applyAlignment="1">
      <alignment horizontal="right" wrapText="1"/>
    </xf>
    <xf numFmtId="49" fontId="3" fillId="25" borderId="14" xfId="0" applyNumberFormat="1" applyFont="1" applyFill="1" applyBorder="1" applyAlignment="1">
      <alignment horizontal="center" wrapText="1"/>
    </xf>
    <xf numFmtId="49" fontId="12" fillId="25" borderId="15" xfId="0" applyNumberFormat="1" applyFont="1" applyFill="1" applyBorder="1" applyAlignment="1">
      <alignment horizontal="left" wrapText="1"/>
    </xf>
    <xf numFmtId="49" fontId="12" fillId="25" borderId="11" xfId="0" applyNumberFormat="1" applyFont="1" applyFill="1" applyBorder="1" applyAlignment="1">
      <alignment horizontal="left" wrapText="1"/>
    </xf>
    <xf numFmtId="49" fontId="3" fillId="25" borderId="16" xfId="0" applyNumberFormat="1" applyFont="1" applyFill="1" applyBorder="1" applyAlignment="1">
      <alignment horizontal="center" wrapText="1"/>
    </xf>
    <xf numFmtId="166" fontId="12" fillId="25" borderId="11" xfId="0" applyNumberFormat="1" applyFont="1" applyFill="1" applyBorder="1" applyAlignment="1">
      <alignment horizontal="right" wrapText="1"/>
    </xf>
    <xf numFmtId="49" fontId="9" fillId="25" borderId="17" xfId="0" applyNumberFormat="1" applyFont="1" applyFill="1" applyBorder="1" applyAlignment="1">
      <alignment horizontal="left" wrapText="1"/>
    </xf>
    <xf numFmtId="49" fontId="14" fillId="25" borderId="17" xfId="0" applyNumberFormat="1" applyFont="1" applyFill="1" applyBorder="1" applyAlignment="1">
      <alignment horizontal="center" wrapText="1"/>
    </xf>
    <xf numFmtId="166" fontId="11" fillId="25" borderId="17" xfId="0" applyNumberFormat="1" applyFont="1" applyFill="1" applyBorder="1" applyAlignment="1">
      <alignment horizontal="right" wrapText="1"/>
    </xf>
    <xf numFmtId="49" fontId="15" fillId="25" borderId="0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49" fontId="9" fillId="25" borderId="11" xfId="0" applyNumberFormat="1" applyFont="1" applyFill="1" applyBorder="1" applyAlignment="1">
      <alignment horizontal="left" wrapText="1"/>
    </xf>
    <xf numFmtId="49" fontId="14" fillId="25" borderId="11" xfId="0" applyNumberFormat="1" applyFont="1" applyFill="1" applyBorder="1" applyAlignment="1">
      <alignment horizontal="center" wrapText="1"/>
    </xf>
    <xf numFmtId="166" fontId="11" fillId="25" borderId="11" xfId="0" applyNumberFormat="1" applyFont="1" applyFill="1" applyBorder="1" applyAlignment="1">
      <alignment horizontal="right" wrapText="1"/>
    </xf>
    <xf numFmtId="49" fontId="15" fillId="25" borderId="18" xfId="0" applyNumberFormat="1" applyFont="1" applyFill="1" applyBorder="1" applyAlignment="1">
      <alignment vertical="top" wrapText="1"/>
    </xf>
    <xf numFmtId="166" fontId="10" fillId="25" borderId="19" xfId="0" applyNumberFormat="1" applyFont="1" applyFill="1" applyBorder="1" applyAlignment="1">
      <alignment horizontal="right" wrapText="1"/>
    </xf>
    <xf numFmtId="166" fontId="10" fillId="25" borderId="17" xfId="0" applyNumberFormat="1" applyFont="1" applyFill="1" applyBorder="1" applyAlignment="1">
      <alignment horizontal="right" wrapText="1"/>
    </xf>
    <xf numFmtId="49" fontId="12" fillId="24" borderId="10" xfId="0" applyNumberFormat="1" applyFont="1" applyFill="1" applyBorder="1" applyAlignment="1">
      <alignment horizontal="left" wrapText="1"/>
    </xf>
    <xf numFmtId="166" fontId="12" fillId="24" borderId="10" xfId="0" applyNumberFormat="1" applyFont="1" applyFill="1" applyBorder="1" applyAlignment="1">
      <alignment horizontal="right" wrapText="1"/>
    </xf>
    <xf numFmtId="49" fontId="12" fillId="24" borderId="15" xfId="0" applyNumberFormat="1" applyFont="1" applyFill="1" applyBorder="1" applyAlignment="1">
      <alignment horizontal="left" wrapText="1"/>
    </xf>
    <xf numFmtId="49" fontId="3" fillId="24" borderId="12" xfId="0" applyNumberFormat="1" applyFont="1" applyFill="1" applyBorder="1" applyAlignment="1">
      <alignment horizontal="center" wrapText="1"/>
    </xf>
    <xf numFmtId="166" fontId="12" fillId="24" borderId="13" xfId="0" applyNumberFormat="1" applyFont="1" applyFill="1" applyBorder="1" applyAlignment="1">
      <alignment horizontal="right" wrapText="1"/>
    </xf>
    <xf numFmtId="49" fontId="10" fillId="24" borderId="11" xfId="0" applyNumberFormat="1" applyFont="1" applyFill="1" applyBorder="1" applyAlignment="1">
      <alignment horizontal="left" wrapText="1"/>
    </xf>
    <xf numFmtId="49" fontId="3" fillId="20" borderId="20" xfId="0" applyNumberFormat="1" applyFont="1" applyFill="1" applyBorder="1" applyAlignment="1">
      <alignment horizontal="center" vertical="center" wrapText="1"/>
    </xf>
    <xf numFmtId="4" fontId="3" fillId="20" borderId="2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49" fontId="6" fillId="25" borderId="21" xfId="0" applyNumberFormat="1" applyFont="1" applyFill="1" applyBorder="1" applyAlignment="1">
      <alignment horizontal="center"/>
    </xf>
    <xf numFmtId="49" fontId="5" fillId="25" borderId="21" xfId="0" applyNumberFormat="1" applyFont="1" applyFill="1" applyBorder="1" applyAlignment="1">
      <alignment horizontal="center"/>
    </xf>
    <xf numFmtId="49" fontId="6" fillId="25" borderId="22" xfId="0" applyNumberFormat="1" applyFont="1" applyFill="1" applyBorder="1" applyAlignment="1">
      <alignment horizontal="center"/>
    </xf>
    <xf numFmtId="49" fontId="14" fillId="25" borderId="22" xfId="0" applyNumberFormat="1" applyFont="1" applyFill="1" applyBorder="1" applyAlignment="1">
      <alignment horizontal="center"/>
    </xf>
    <xf numFmtId="49" fontId="14" fillId="25" borderId="23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16" fillId="24" borderId="22" xfId="0" applyNumberFormat="1" applyFont="1" applyFill="1" applyBorder="1" applyAlignment="1">
      <alignment horizontal="center"/>
    </xf>
    <xf numFmtId="49" fontId="16" fillId="4" borderId="24" xfId="0" applyNumberFormat="1" applyFont="1" applyFill="1" applyBorder="1" applyAlignment="1">
      <alignment horizontal="left" vertical="top"/>
    </xf>
    <xf numFmtId="49" fontId="3" fillId="24" borderId="13" xfId="0" applyNumberFormat="1" applyFont="1" applyFill="1" applyBorder="1" applyAlignment="1">
      <alignment horizontal="center" wrapText="1"/>
    </xf>
    <xf numFmtId="49" fontId="3" fillId="25" borderId="11" xfId="0" applyNumberFormat="1" applyFont="1" applyFill="1" applyBorder="1" applyAlignment="1">
      <alignment horizontal="center" wrapText="1"/>
    </xf>
    <xf numFmtId="49" fontId="3" fillId="25" borderId="25" xfId="0" applyNumberFormat="1" applyFont="1" applyFill="1" applyBorder="1" applyAlignment="1">
      <alignment horizontal="center" wrapText="1"/>
    </xf>
    <xf numFmtId="49" fontId="14" fillId="25" borderId="0" xfId="0" applyNumberFormat="1" applyFont="1" applyFill="1" applyBorder="1" applyAlignment="1">
      <alignment horizontal="center" wrapText="1"/>
    </xf>
    <xf numFmtId="49" fontId="14" fillId="24" borderId="12" xfId="0" applyNumberFormat="1" applyFont="1" applyFill="1" applyBorder="1" applyAlignment="1">
      <alignment horizontal="center" wrapText="1"/>
    </xf>
    <xf numFmtId="49" fontId="11" fillId="25" borderId="19" xfId="0" applyNumberFormat="1" applyFont="1" applyFill="1" applyBorder="1" applyAlignment="1">
      <alignment horizontal="left" wrapText="1"/>
    </xf>
    <xf numFmtId="49" fontId="11" fillId="25" borderId="0" xfId="0" applyNumberFormat="1" applyFont="1" applyFill="1" applyBorder="1" applyAlignment="1">
      <alignment horizontal="left" wrapText="1"/>
    </xf>
    <xf numFmtId="166" fontId="3" fillId="25" borderId="19" xfId="0" applyNumberFormat="1" applyFont="1" applyFill="1" applyBorder="1" applyAlignment="1">
      <alignment horizontal="right" vertical="center" wrapText="1"/>
    </xf>
    <xf numFmtId="49" fontId="11" fillId="0" borderId="26" xfId="0" applyNumberFormat="1" applyFont="1" applyFill="1" applyBorder="1" applyAlignment="1">
      <alignment horizontal="left" wrapText="1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166" fontId="10" fillId="0" borderId="26" xfId="0" applyNumberFormat="1" applyFont="1" applyFill="1" applyBorder="1" applyAlignment="1">
      <alignment horizontal="center" wrapText="1"/>
    </xf>
    <xf numFmtId="166" fontId="10" fillId="25" borderId="29" xfId="0" applyNumberFormat="1" applyFont="1" applyFill="1" applyBorder="1" applyAlignment="1">
      <alignment horizontal="center" wrapText="1"/>
    </xf>
    <xf numFmtId="0" fontId="3" fillId="25" borderId="29" xfId="0" applyFont="1" applyFill="1" applyBorder="1" applyAlignment="1">
      <alignment/>
    </xf>
    <xf numFmtId="166" fontId="10" fillId="24" borderId="30" xfId="0" applyNumberFormat="1" applyFont="1" applyFill="1" applyBorder="1" applyAlignment="1">
      <alignment horizontal="center" wrapText="1"/>
    </xf>
    <xf numFmtId="49" fontId="3" fillId="22" borderId="10" xfId="0" applyNumberFormat="1" applyFont="1" applyFill="1" applyBorder="1" applyAlignment="1">
      <alignment horizontal="center" wrapText="1"/>
    </xf>
    <xf numFmtId="166" fontId="10" fillId="24" borderId="22" xfId="0" applyNumberFormat="1" applyFont="1" applyFill="1" applyBorder="1" applyAlignment="1">
      <alignment horizontal="center" wrapText="1"/>
    </xf>
    <xf numFmtId="166" fontId="10" fillId="0" borderId="31" xfId="0" applyNumberFormat="1" applyFont="1" applyFill="1" applyBorder="1" applyAlignment="1">
      <alignment horizontal="center" wrapText="1"/>
    </xf>
    <xf numFmtId="49" fontId="3" fillId="22" borderId="12" xfId="0" applyNumberFormat="1" applyFont="1" applyFill="1" applyBorder="1" applyAlignment="1">
      <alignment horizontal="center" wrapText="1"/>
    </xf>
    <xf numFmtId="166" fontId="10" fillId="0" borderId="16" xfId="0" applyNumberFormat="1" applyFont="1" applyFill="1" applyBorder="1" applyAlignment="1">
      <alignment horizontal="center" wrapText="1"/>
    </xf>
    <xf numFmtId="166" fontId="16" fillId="4" borderId="29" xfId="0" applyNumberFormat="1" applyFont="1" applyFill="1" applyBorder="1" applyAlignment="1">
      <alignment horizontal="center" wrapText="1"/>
    </xf>
    <xf numFmtId="0" fontId="3" fillId="20" borderId="32" xfId="0" applyFont="1" applyFill="1" applyBorder="1" applyAlignment="1">
      <alignment/>
    </xf>
    <xf numFmtId="166" fontId="16" fillId="4" borderId="33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166" fontId="10" fillId="24" borderId="34" xfId="0" applyNumberFormat="1" applyFont="1" applyFill="1" applyBorder="1" applyAlignment="1">
      <alignment horizontal="center" wrapText="1"/>
    </xf>
    <xf numFmtId="49" fontId="3" fillId="0" borderId="29" xfId="0" applyNumberFormat="1" applyFont="1" applyFill="1" applyBorder="1" applyAlignment="1">
      <alignment horizontal="center" wrapText="1"/>
    </xf>
    <xf numFmtId="49" fontId="3" fillId="0" borderId="35" xfId="0" applyNumberFormat="1" applyFont="1" applyFill="1" applyBorder="1" applyAlignment="1">
      <alignment horizontal="center" wrapText="1"/>
    </xf>
    <xf numFmtId="166" fontId="10" fillId="0" borderId="36" xfId="0" applyNumberFormat="1" applyFont="1" applyFill="1" applyBorder="1" applyAlignment="1">
      <alignment horizontal="center" wrapText="1"/>
    </xf>
    <xf numFmtId="166" fontId="10" fillId="0" borderId="30" xfId="0" applyNumberFormat="1" applyFont="1" applyFill="1" applyBorder="1" applyAlignment="1">
      <alignment horizontal="center" wrapText="1"/>
    </xf>
    <xf numFmtId="49" fontId="3" fillId="25" borderId="37" xfId="0" applyNumberFormat="1" applyFont="1" applyFill="1" applyBorder="1" applyAlignment="1">
      <alignment horizontal="center" wrapText="1"/>
    </xf>
    <xf numFmtId="166" fontId="10" fillId="25" borderId="0" xfId="0" applyNumberFormat="1" applyFont="1" applyFill="1" applyBorder="1" applyAlignment="1">
      <alignment horizontal="right" wrapText="1"/>
    </xf>
    <xf numFmtId="49" fontId="11" fillId="25" borderId="38" xfId="0" applyNumberFormat="1" applyFont="1" applyFill="1" applyBorder="1" applyAlignment="1">
      <alignment horizontal="left" wrapText="1"/>
    </xf>
    <xf numFmtId="166" fontId="16" fillId="4" borderId="39" xfId="0" applyNumberFormat="1" applyFont="1" applyFill="1" applyBorder="1" applyAlignment="1">
      <alignment horizontal="center" wrapText="1"/>
    </xf>
    <xf numFmtId="49" fontId="18" fillId="0" borderId="22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66" fontId="21" fillId="0" borderId="11" xfId="0" applyNumberFormat="1" applyFont="1" applyFill="1" applyBorder="1" applyAlignment="1">
      <alignment horizontal="center" wrapText="1"/>
    </xf>
    <xf numFmtId="166" fontId="21" fillId="0" borderId="10" xfId="0" applyNumberFormat="1" applyFont="1" applyFill="1" applyBorder="1" applyAlignment="1">
      <alignment horizontal="center" wrapText="1"/>
    </xf>
    <xf numFmtId="49" fontId="3" fillId="0" borderId="40" xfId="0" applyNumberFormat="1" applyFont="1" applyFill="1" applyBorder="1" applyAlignment="1">
      <alignment horizontal="center" wrapText="1"/>
    </xf>
    <xf numFmtId="49" fontId="5" fillId="25" borderId="22" xfId="0" applyNumberFormat="1" applyFont="1" applyFill="1" applyBorder="1" applyAlignment="1">
      <alignment horizontal="center" vertical="center" wrapText="1"/>
    </xf>
    <xf numFmtId="49" fontId="16" fillId="25" borderId="11" xfId="0" applyNumberFormat="1" applyFont="1" applyFill="1" applyBorder="1" applyAlignment="1">
      <alignment horizontal="center" vertical="center" wrapText="1"/>
    </xf>
    <xf numFmtId="49" fontId="5" fillId="25" borderId="29" xfId="0" applyNumberFormat="1" applyFont="1" applyFill="1" applyBorder="1" applyAlignment="1">
      <alignment horizontal="center" vertical="center" wrapText="1"/>
    </xf>
    <xf numFmtId="49" fontId="6" fillId="25" borderId="29" xfId="0" applyNumberFormat="1" applyFont="1" applyFill="1" applyBorder="1" applyAlignment="1">
      <alignment horizontal="center" vertical="center" wrapText="1"/>
    </xf>
    <xf numFmtId="49" fontId="6" fillId="25" borderId="10" xfId="0" applyNumberFormat="1" applyFont="1" applyFill="1" applyBorder="1" applyAlignment="1">
      <alignment horizontal="center"/>
    </xf>
    <xf numFmtId="49" fontId="12" fillId="25" borderId="29" xfId="0" applyNumberFormat="1" applyFont="1" applyFill="1" applyBorder="1" applyAlignment="1">
      <alignment horizontal="left" wrapText="1"/>
    </xf>
    <xf numFmtId="166" fontId="6" fillId="0" borderId="29" xfId="0" applyNumberFormat="1" applyFont="1" applyFill="1" applyBorder="1" applyAlignment="1">
      <alignment horizontal="center" wrapText="1"/>
    </xf>
    <xf numFmtId="166" fontId="12" fillId="0" borderId="29" xfId="0" applyNumberFormat="1" applyFont="1" applyFill="1" applyBorder="1" applyAlignment="1">
      <alignment horizontal="center" wrapText="1"/>
    </xf>
    <xf numFmtId="166" fontId="23" fillId="25" borderId="10" xfId="0" applyNumberFormat="1" applyFont="1" applyFill="1" applyBorder="1" applyAlignment="1">
      <alignment horizontal="right"/>
    </xf>
    <xf numFmtId="49" fontId="6" fillId="25" borderId="37" xfId="0" applyNumberFormat="1" applyFont="1" applyFill="1" applyBorder="1" applyAlignment="1">
      <alignment horizontal="center"/>
    </xf>
    <xf numFmtId="49" fontId="12" fillId="0" borderId="37" xfId="0" applyNumberFormat="1" applyFont="1" applyFill="1" applyBorder="1" applyAlignment="1">
      <alignment horizontal="left" wrapText="1"/>
    </xf>
    <xf numFmtId="166" fontId="12" fillId="0" borderId="37" xfId="0" applyNumberFormat="1" applyFont="1" applyFill="1" applyBorder="1" applyAlignment="1">
      <alignment horizontal="center" wrapText="1"/>
    </xf>
    <xf numFmtId="49" fontId="5" fillId="25" borderId="41" xfId="0" applyNumberFormat="1" applyFont="1" applyFill="1" applyBorder="1" applyAlignment="1">
      <alignment horizontal="center" vertical="center" wrapText="1"/>
    </xf>
    <xf numFmtId="49" fontId="3" fillId="25" borderId="42" xfId="0" applyNumberFormat="1" applyFont="1" applyFill="1" applyBorder="1" applyAlignment="1">
      <alignment horizontal="center" vertical="center" wrapText="1"/>
    </xf>
    <xf numFmtId="167" fontId="16" fillId="25" borderId="31" xfId="0" applyNumberFormat="1" applyFont="1" applyFill="1" applyBorder="1" applyAlignment="1">
      <alignment horizontal="center" vertical="center" wrapText="1"/>
    </xf>
    <xf numFmtId="166" fontId="16" fillId="0" borderId="42" xfId="0" applyNumberFormat="1" applyFont="1" applyBorder="1" applyAlignment="1">
      <alignment horizontal="right"/>
    </xf>
    <xf numFmtId="49" fontId="3" fillId="0" borderId="43" xfId="0" applyNumberFormat="1" applyFont="1" applyFill="1" applyBorder="1" applyAlignment="1">
      <alignment horizontal="center" vertical="center" wrapText="1"/>
    </xf>
    <xf numFmtId="49" fontId="12" fillId="0" borderId="43" xfId="0" applyNumberFormat="1" applyFont="1" applyFill="1" applyBorder="1" applyAlignment="1">
      <alignment horizontal="left" wrapText="1"/>
    </xf>
    <xf numFmtId="49" fontId="3" fillId="0" borderId="43" xfId="0" applyNumberFormat="1" applyFont="1" applyFill="1" applyBorder="1" applyAlignment="1">
      <alignment horizontal="center" wrapText="1"/>
    </xf>
    <xf numFmtId="166" fontId="6" fillId="0" borderId="43" xfId="0" applyNumberFormat="1" applyFont="1" applyFill="1" applyBorder="1" applyAlignment="1">
      <alignment horizontal="center" wrapText="1"/>
    </xf>
    <xf numFmtId="49" fontId="3" fillId="0" borderId="40" xfId="0" applyNumberFormat="1" applyFont="1" applyFill="1" applyBorder="1" applyAlignment="1">
      <alignment horizontal="center"/>
    </xf>
    <xf numFmtId="49" fontId="12" fillId="0" borderId="40" xfId="0" applyNumberFormat="1" applyFont="1" applyFill="1" applyBorder="1" applyAlignment="1">
      <alignment horizontal="left" wrapText="1"/>
    </xf>
    <xf numFmtId="166" fontId="6" fillId="0" borderId="40" xfId="0" applyNumberFormat="1" applyFont="1" applyFill="1" applyBorder="1" applyAlignment="1">
      <alignment horizont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166" fontId="10" fillId="24" borderId="26" xfId="0" applyNumberFormat="1" applyFont="1" applyFill="1" applyBorder="1" applyAlignment="1">
      <alignment horizontal="center" wrapText="1"/>
    </xf>
    <xf numFmtId="166" fontId="16" fillId="24" borderId="45" xfId="0" applyNumberFormat="1" applyFont="1" applyFill="1" applyBorder="1" applyAlignment="1">
      <alignment horizontal="right"/>
    </xf>
    <xf numFmtId="49" fontId="24" fillId="25" borderId="46" xfId="0" applyNumberFormat="1" applyFont="1" applyFill="1" applyBorder="1" applyAlignment="1">
      <alignment horizontal="center"/>
    </xf>
    <xf numFmtId="166" fontId="22" fillId="25" borderId="47" xfId="0" applyNumberFormat="1" applyFont="1" applyFill="1" applyBorder="1" applyAlignment="1">
      <alignment horizontal="right" wrapText="1"/>
    </xf>
    <xf numFmtId="0" fontId="13" fillId="0" borderId="42" xfId="0" applyFont="1" applyBorder="1" applyAlignment="1">
      <alignment/>
    </xf>
    <xf numFmtId="49" fontId="22" fillId="25" borderId="13" xfId="0" applyNumberFormat="1" applyFont="1" applyFill="1" applyBorder="1" applyAlignment="1">
      <alignment horizontal="left" vertical="top" wrapText="1"/>
    </xf>
    <xf numFmtId="166" fontId="22" fillId="25" borderId="13" xfId="0" applyNumberFormat="1" applyFont="1" applyFill="1" applyBorder="1" applyAlignment="1">
      <alignment horizontal="right" wrapText="1"/>
    </xf>
    <xf numFmtId="49" fontId="22" fillId="25" borderId="38" xfId="0" applyNumberFormat="1" applyFont="1" applyFill="1" applyBorder="1" applyAlignment="1">
      <alignment horizontal="left" vertical="top" wrapText="1"/>
    </xf>
    <xf numFmtId="49" fontId="22" fillId="25" borderId="13" xfId="0" applyNumberFormat="1" applyFont="1" applyFill="1" applyBorder="1" applyAlignment="1">
      <alignment horizontal="left" wrapText="1"/>
    </xf>
    <xf numFmtId="49" fontId="24" fillId="25" borderId="23" xfId="0" applyNumberFormat="1" applyFont="1" applyFill="1" applyBorder="1" applyAlignment="1">
      <alignment horizontal="center"/>
    </xf>
    <xf numFmtId="49" fontId="6" fillId="25" borderId="36" xfId="0" applyNumberFormat="1" applyFont="1" applyFill="1" applyBorder="1" applyAlignment="1">
      <alignment horizontal="center"/>
    </xf>
    <xf numFmtId="49" fontId="12" fillId="24" borderId="10" xfId="0" applyNumberFormat="1" applyFont="1" applyFill="1" applyBorder="1" applyAlignment="1">
      <alignment horizontal="left" vertical="top" wrapText="1"/>
    </xf>
    <xf numFmtId="166" fontId="12" fillId="24" borderId="12" xfId="0" applyNumberFormat="1" applyFont="1" applyFill="1" applyBorder="1" applyAlignment="1">
      <alignment horizontal="right" wrapText="1"/>
    </xf>
    <xf numFmtId="49" fontId="5" fillId="25" borderId="48" xfId="0" applyNumberFormat="1" applyFont="1" applyFill="1" applyBorder="1" applyAlignment="1">
      <alignment horizontal="center"/>
    </xf>
    <xf numFmtId="49" fontId="11" fillId="25" borderId="17" xfId="0" applyNumberFormat="1" applyFont="1" applyFill="1" applyBorder="1" applyAlignment="1">
      <alignment horizontal="left" wrapText="1"/>
    </xf>
    <xf numFmtId="49" fontId="5" fillId="25" borderId="36" xfId="0" applyNumberFormat="1" applyFont="1" applyFill="1" applyBorder="1" applyAlignment="1">
      <alignment horizontal="center"/>
    </xf>
    <xf numFmtId="0" fontId="13" fillId="0" borderId="28" xfId="0" applyFont="1" applyBorder="1" applyAlignment="1">
      <alignment/>
    </xf>
    <xf numFmtId="49" fontId="18" fillId="25" borderId="41" xfId="0" applyNumberFormat="1" applyFont="1" applyFill="1" applyBorder="1" applyAlignment="1">
      <alignment horizontal="center"/>
    </xf>
    <xf numFmtId="166" fontId="6" fillId="25" borderId="10" xfId="0" applyNumberFormat="1" applyFont="1" applyFill="1" applyBorder="1" applyAlignment="1">
      <alignment/>
    </xf>
    <xf numFmtId="166" fontId="12" fillId="0" borderId="12" xfId="0" applyNumberFormat="1" applyFont="1" applyFill="1" applyBorder="1" applyAlignment="1">
      <alignment horizontal="center" wrapText="1"/>
    </xf>
    <xf numFmtId="49" fontId="20" fillId="0" borderId="10" xfId="0" applyNumberFormat="1" applyFont="1" applyFill="1" applyBorder="1" applyAlignment="1">
      <alignment horizontal="center" wrapText="1"/>
    </xf>
    <xf numFmtId="166" fontId="6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horizontal="left" wrapText="1"/>
    </xf>
    <xf numFmtId="166" fontId="12" fillId="0" borderId="10" xfId="0" applyNumberFormat="1" applyFont="1" applyFill="1" applyBorder="1" applyAlignment="1">
      <alignment horizontal="center" wrapText="1"/>
    </xf>
    <xf numFmtId="166" fontId="21" fillId="0" borderId="16" xfId="0" applyNumberFormat="1" applyFont="1" applyFill="1" applyBorder="1" applyAlignment="1">
      <alignment horizontal="center" wrapText="1"/>
    </xf>
    <xf numFmtId="166" fontId="18" fillId="0" borderId="16" xfId="0" applyNumberFormat="1" applyFont="1" applyBorder="1" applyAlignment="1">
      <alignment/>
    </xf>
    <xf numFmtId="49" fontId="12" fillId="0" borderId="29" xfId="0" applyNumberFormat="1" applyFont="1" applyFill="1" applyBorder="1" applyAlignment="1">
      <alignment horizontal="left" wrapText="1"/>
    </xf>
    <xf numFmtId="49" fontId="20" fillId="0" borderId="29" xfId="0" applyNumberFormat="1" applyFont="1" applyFill="1" applyBorder="1" applyAlignment="1">
      <alignment horizontal="center" wrapText="1"/>
    </xf>
    <xf numFmtId="166" fontId="12" fillId="0" borderId="35" xfId="0" applyNumberFormat="1" applyFont="1" applyFill="1" applyBorder="1" applyAlignment="1">
      <alignment horizontal="center" wrapText="1"/>
    </xf>
    <xf numFmtId="49" fontId="15" fillId="0" borderId="11" xfId="0" applyNumberFormat="1" applyFont="1" applyFill="1" applyBorder="1" applyAlignment="1">
      <alignment horizontal="center" wrapText="1"/>
    </xf>
    <xf numFmtId="167" fontId="12" fillId="0" borderId="26" xfId="0" applyNumberFormat="1" applyFont="1" applyFill="1" applyBorder="1" applyAlignment="1">
      <alignment horizontal="center" wrapText="1"/>
    </xf>
    <xf numFmtId="49" fontId="3" fillId="0" borderId="29" xfId="0" applyNumberFormat="1" applyFont="1" applyFill="1" applyBorder="1" applyAlignment="1">
      <alignment horizontal="center"/>
    </xf>
    <xf numFmtId="49" fontId="19" fillId="0" borderId="18" xfId="0" applyNumberFormat="1" applyFont="1" applyFill="1" applyBorder="1" applyAlignment="1">
      <alignment horizontal="left" wrapText="1"/>
    </xf>
    <xf numFmtId="166" fontId="20" fillId="0" borderId="29" xfId="0" applyNumberFormat="1" applyFont="1" applyFill="1" applyBorder="1" applyAlignment="1">
      <alignment horizontal="center" wrapText="1"/>
    </xf>
    <xf numFmtId="166" fontId="10" fillId="0" borderId="10" xfId="0" applyNumberFormat="1" applyFont="1" applyFill="1" applyBorder="1" applyAlignment="1">
      <alignment horizontal="center" wrapText="1"/>
    </xf>
    <xf numFmtId="49" fontId="21" fillId="0" borderId="11" xfId="0" applyNumberFormat="1" applyFont="1" applyFill="1" applyBorder="1" applyAlignment="1">
      <alignment horizontal="left" wrapText="1"/>
    </xf>
    <xf numFmtId="49" fontId="22" fillId="0" borderId="10" xfId="0" applyNumberFormat="1" applyFont="1" applyFill="1" applyBorder="1" applyAlignment="1">
      <alignment horizontal="left" wrapText="1"/>
    </xf>
    <xf numFmtId="166" fontId="11" fillId="0" borderId="35" xfId="0" applyNumberFormat="1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center"/>
    </xf>
    <xf numFmtId="49" fontId="18" fillId="0" borderId="37" xfId="0" applyNumberFormat="1" applyFont="1" applyFill="1" applyBorder="1" applyAlignment="1">
      <alignment horizontal="center"/>
    </xf>
    <xf numFmtId="49" fontId="18" fillId="0" borderId="4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left" wrapText="1"/>
    </xf>
    <xf numFmtId="166" fontId="6" fillId="0" borderId="12" xfId="0" applyNumberFormat="1" applyFont="1" applyFill="1" applyBorder="1" applyAlignment="1">
      <alignment horizontal="center" wrapText="1"/>
    </xf>
    <xf numFmtId="166" fontId="6" fillId="0" borderId="35" xfId="0" applyNumberFormat="1" applyFont="1" applyFill="1" applyBorder="1" applyAlignment="1">
      <alignment horizontal="center" wrapText="1"/>
    </xf>
    <xf numFmtId="166" fontId="16" fillId="0" borderId="40" xfId="0" applyNumberFormat="1" applyFont="1" applyFill="1" applyBorder="1" applyAlignment="1">
      <alignment horizontal="center" wrapText="1"/>
    </xf>
    <xf numFmtId="166" fontId="10" fillId="24" borderId="31" xfId="0" applyNumberFormat="1" applyFont="1" applyFill="1" applyBorder="1" applyAlignment="1">
      <alignment horizontal="center" wrapText="1"/>
    </xf>
    <xf numFmtId="49" fontId="3" fillId="25" borderId="49" xfId="0" applyNumberFormat="1" applyFont="1" applyFill="1" applyBorder="1" applyAlignment="1">
      <alignment horizontal="center" vertical="center" wrapText="1"/>
    </xf>
    <xf numFmtId="49" fontId="22" fillId="25" borderId="50" xfId="0" applyNumberFormat="1" applyFont="1" applyFill="1" applyBorder="1" applyAlignment="1">
      <alignment horizontal="left" wrapText="1"/>
    </xf>
    <xf numFmtId="49" fontId="3" fillId="25" borderId="11" xfId="0" applyNumberFormat="1" applyFont="1" applyFill="1" applyBorder="1" applyAlignment="1">
      <alignment horizontal="center" vertical="center" wrapText="1"/>
    </xf>
    <xf numFmtId="49" fontId="7" fillId="25" borderId="11" xfId="0" applyNumberFormat="1" applyFont="1" applyFill="1" applyBorder="1" applyAlignment="1">
      <alignment horizontal="center" vertical="center" wrapText="1"/>
    </xf>
    <xf numFmtId="49" fontId="8" fillId="25" borderId="11" xfId="0" applyNumberFormat="1" applyFont="1" applyFill="1" applyBorder="1" applyAlignment="1">
      <alignment horizontal="center" vertical="center" wrapText="1"/>
    </xf>
    <xf numFmtId="166" fontId="16" fillId="0" borderId="26" xfId="0" applyNumberFormat="1" applyFont="1" applyFill="1" applyBorder="1" applyAlignment="1">
      <alignment horizontal="center" vertical="center" wrapText="1"/>
    </xf>
    <xf numFmtId="49" fontId="16" fillId="0" borderId="23" xfId="0" applyNumberFormat="1" applyFont="1" applyFill="1" applyBorder="1" applyAlignment="1">
      <alignment horizontal="center"/>
    </xf>
    <xf numFmtId="166" fontId="10" fillId="0" borderId="51" xfId="0" applyNumberFormat="1" applyFont="1" applyFill="1" applyBorder="1" applyAlignment="1">
      <alignment horizontal="center" wrapText="1"/>
    </xf>
    <xf numFmtId="166" fontId="10" fillId="0" borderId="17" xfId="0" applyNumberFormat="1" applyFont="1" applyFill="1" applyBorder="1" applyAlignment="1">
      <alignment horizontal="center" wrapText="1"/>
    </xf>
    <xf numFmtId="49" fontId="12" fillId="0" borderId="52" xfId="0" applyNumberFormat="1" applyFont="1" applyFill="1" applyBorder="1" applyAlignment="1">
      <alignment horizontal="left" wrapText="1"/>
    </xf>
    <xf numFmtId="166" fontId="6" fillId="0" borderId="52" xfId="0" applyNumberFormat="1" applyFont="1" applyFill="1" applyBorder="1" applyAlignment="1">
      <alignment horizontal="center" wrapText="1"/>
    </xf>
    <xf numFmtId="166" fontId="12" fillId="0" borderId="52" xfId="0" applyNumberFormat="1" applyFont="1" applyFill="1" applyBorder="1" applyAlignment="1">
      <alignment horizontal="center" wrapText="1"/>
    </xf>
    <xf numFmtId="166" fontId="23" fillId="0" borderId="37" xfId="0" applyNumberFormat="1" applyFont="1" applyFill="1" applyBorder="1" applyAlignment="1">
      <alignment horizontal="right"/>
    </xf>
    <xf numFmtId="49" fontId="6" fillId="0" borderId="37" xfId="0" applyNumberFormat="1" applyFont="1" applyFill="1" applyBorder="1" applyAlignment="1">
      <alignment horizontal="center"/>
    </xf>
    <xf numFmtId="49" fontId="6" fillId="0" borderId="40" xfId="0" applyNumberFormat="1" applyFont="1" applyFill="1" applyBorder="1" applyAlignment="1">
      <alignment horizontal="center"/>
    </xf>
    <xf numFmtId="166" fontId="12" fillId="0" borderId="40" xfId="0" applyNumberFormat="1" applyFont="1" applyFill="1" applyBorder="1" applyAlignment="1">
      <alignment horizontal="center" wrapText="1"/>
    </xf>
    <xf numFmtId="166" fontId="23" fillId="0" borderId="26" xfId="0" applyNumberFormat="1" applyFont="1" applyFill="1" applyBorder="1" applyAlignment="1">
      <alignment horizontal="right"/>
    </xf>
    <xf numFmtId="166" fontId="12" fillId="22" borderId="12" xfId="0" applyNumberFormat="1" applyFont="1" applyFill="1" applyBorder="1" applyAlignment="1">
      <alignment horizontal="center" wrapText="1"/>
    </xf>
    <xf numFmtId="166" fontId="12" fillId="22" borderId="10" xfId="0" applyNumberFormat="1" applyFont="1" applyFill="1" applyBorder="1" applyAlignment="1">
      <alignment horizontal="center" wrapText="1"/>
    </xf>
    <xf numFmtId="49" fontId="3" fillId="22" borderId="10" xfId="0" applyNumberFormat="1" applyFont="1" applyFill="1" applyBorder="1" applyAlignment="1">
      <alignment horizontal="center"/>
    </xf>
    <xf numFmtId="49" fontId="12" fillId="22" borderId="10" xfId="0" applyNumberFormat="1" applyFont="1" applyFill="1" applyBorder="1" applyAlignment="1">
      <alignment horizontal="left" wrapText="1"/>
    </xf>
    <xf numFmtId="49" fontId="20" fillId="22" borderId="10" xfId="0" applyNumberFormat="1" applyFont="1" applyFill="1" applyBorder="1" applyAlignment="1">
      <alignment horizontal="center" wrapText="1"/>
    </xf>
    <xf numFmtId="166" fontId="6" fillId="22" borderId="10" xfId="0" applyNumberFormat="1" applyFont="1" applyFill="1" applyBorder="1" applyAlignment="1">
      <alignment/>
    </xf>
    <xf numFmtId="166" fontId="6" fillId="22" borderId="43" xfId="0" applyNumberFormat="1" applyFont="1" applyFill="1" applyBorder="1" applyAlignment="1">
      <alignment horizontal="center" wrapText="1"/>
    </xf>
    <xf numFmtId="166" fontId="6" fillId="0" borderId="10" xfId="0" applyNumberFormat="1" applyFont="1" applyFill="1" applyBorder="1" applyAlignment="1">
      <alignment horizontal="center" wrapText="1"/>
    </xf>
    <xf numFmtId="49" fontId="3" fillId="22" borderId="29" xfId="0" applyNumberFormat="1" applyFont="1" applyFill="1" applyBorder="1" applyAlignment="1">
      <alignment horizontal="center"/>
    </xf>
    <xf numFmtId="49" fontId="3" fillId="22" borderId="37" xfId="0" applyNumberFormat="1" applyFont="1" applyFill="1" applyBorder="1" applyAlignment="1">
      <alignment horizontal="center" wrapText="1"/>
    </xf>
    <xf numFmtId="166" fontId="6" fillId="22" borderId="10" xfId="0" applyNumberFormat="1" applyFont="1" applyFill="1" applyBorder="1" applyAlignment="1">
      <alignment horizontal="center" wrapText="1"/>
    </xf>
    <xf numFmtId="166" fontId="6" fillId="22" borderId="37" xfId="0" applyNumberFormat="1" applyFont="1" applyFill="1" applyBorder="1" applyAlignment="1">
      <alignment horizontal="center" wrapText="1"/>
    </xf>
    <xf numFmtId="166" fontId="12" fillId="22" borderId="37" xfId="0" applyNumberFormat="1" applyFont="1" applyFill="1" applyBorder="1" applyAlignment="1">
      <alignment horizontal="center" wrapText="1"/>
    </xf>
    <xf numFmtId="49" fontId="18" fillId="0" borderId="26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 wrapText="1"/>
    </xf>
    <xf numFmtId="49" fontId="20" fillId="0" borderId="11" xfId="0" applyNumberFormat="1" applyFont="1" applyFill="1" applyBorder="1" applyAlignment="1">
      <alignment horizontal="center" wrapText="1"/>
    </xf>
    <xf numFmtId="166" fontId="12" fillId="0" borderId="26" xfId="0" applyNumberFormat="1" applyFont="1" applyFill="1" applyBorder="1" applyAlignment="1">
      <alignment horizontal="center" wrapText="1"/>
    </xf>
    <xf numFmtId="166" fontId="12" fillId="0" borderId="16" xfId="0" applyNumberFormat="1" applyFont="1" applyFill="1" applyBorder="1" applyAlignment="1">
      <alignment horizontal="center" wrapText="1"/>
    </xf>
    <xf numFmtId="166" fontId="12" fillId="0" borderId="53" xfId="0" applyNumberFormat="1" applyFont="1" applyFill="1" applyBorder="1" applyAlignment="1">
      <alignment horizontal="center" wrapText="1"/>
    </xf>
    <xf numFmtId="166" fontId="12" fillId="25" borderId="53" xfId="0" applyNumberFormat="1" applyFont="1" applyFill="1" applyBorder="1" applyAlignment="1">
      <alignment horizontal="center" wrapText="1"/>
    </xf>
    <xf numFmtId="166" fontId="12" fillId="25" borderId="10" xfId="0" applyNumberFormat="1" applyFont="1" applyFill="1" applyBorder="1" applyAlignment="1">
      <alignment horizontal="center" wrapText="1"/>
    </xf>
    <xf numFmtId="49" fontId="5" fillId="0" borderId="46" xfId="0" applyNumberFormat="1" applyFont="1" applyFill="1" applyBorder="1" applyAlignment="1">
      <alignment horizontal="center"/>
    </xf>
    <xf numFmtId="49" fontId="5" fillId="0" borderId="54" xfId="0" applyNumberFormat="1" applyFont="1" applyFill="1" applyBorder="1" applyAlignment="1">
      <alignment horizontal="center"/>
    </xf>
    <xf numFmtId="49" fontId="5" fillId="0" borderId="55" xfId="0" applyNumberFormat="1" applyFont="1" applyFill="1" applyBorder="1" applyAlignment="1">
      <alignment horizontal="left" wrapText="1"/>
    </xf>
    <xf numFmtId="166" fontId="22" fillId="0" borderId="10" xfId="0" applyNumberFormat="1" applyFont="1" applyFill="1" applyBorder="1" applyAlignment="1">
      <alignment horizontal="center" wrapText="1"/>
    </xf>
    <xf numFmtId="166" fontId="22" fillId="25" borderId="10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/>
    </xf>
    <xf numFmtId="49" fontId="4" fillId="0" borderId="0" xfId="0" applyNumberFormat="1" applyFont="1" applyAlignment="1">
      <alignment horizontal="right"/>
    </xf>
    <xf numFmtId="49" fontId="3" fillId="20" borderId="20" xfId="0" applyNumberFormat="1" applyFont="1" applyFill="1" applyBorder="1" applyAlignment="1">
      <alignment horizontal="center" vertical="center" wrapText="1"/>
    </xf>
    <xf numFmtId="49" fontId="16" fillId="25" borderId="11" xfId="0" applyNumberFormat="1" applyFont="1" applyFill="1" applyBorder="1" applyAlignment="1">
      <alignment horizontal="center" vertical="center" wrapText="1"/>
    </xf>
    <xf numFmtId="4" fontId="3" fillId="20" borderId="56" xfId="0" applyNumberFormat="1" applyFont="1" applyFill="1" applyBorder="1" applyAlignment="1">
      <alignment horizontal="center" vertical="center" wrapText="1"/>
    </xf>
    <xf numFmtId="4" fontId="3" fillId="20" borderId="57" xfId="0" applyNumberFormat="1" applyFont="1" applyFill="1" applyBorder="1" applyAlignment="1">
      <alignment horizontal="center" vertical="center" wrapText="1"/>
    </xf>
    <xf numFmtId="0" fontId="6" fillId="0" borderId="58" xfId="0" applyFont="1" applyBorder="1" applyAlignment="1">
      <alignment horizontal="right" vertical="top" wrapText="1"/>
    </xf>
    <xf numFmtId="49" fontId="15" fillId="25" borderId="13" xfId="0" applyNumberFormat="1" applyFont="1" applyFill="1" applyBorder="1" applyAlignment="1">
      <alignment horizontal="center" vertical="top" wrapText="1"/>
    </xf>
    <xf numFmtId="49" fontId="10" fillId="24" borderId="50" xfId="0" applyNumberFormat="1" applyFont="1" applyFill="1" applyBorder="1" applyAlignment="1">
      <alignment horizontal="left" wrapText="1"/>
    </xf>
    <xf numFmtId="49" fontId="10" fillId="24" borderId="11" xfId="0" applyNumberFormat="1" applyFont="1" applyFill="1" applyBorder="1" applyAlignment="1">
      <alignment horizontal="left" wrapText="1"/>
    </xf>
    <xf numFmtId="49" fontId="10" fillId="24" borderId="59" xfId="0" applyNumberFormat="1" applyFont="1" applyFill="1" applyBorder="1" applyAlignment="1">
      <alignment horizontal="left" wrapText="1"/>
    </xf>
    <xf numFmtId="49" fontId="11" fillId="25" borderId="47" xfId="0" applyNumberFormat="1" applyFont="1" applyFill="1" applyBorder="1" applyAlignment="1">
      <alignment horizontal="left" wrapText="1"/>
    </xf>
    <xf numFmtId="49" fontId="11" fillId="25" borderId="13" xfId="0" applyNumberFormat="1" applyFont="1" applyFill="1" applyBorder="1" applyAlignment="1">
      <alignment horizontal="left" wrapText="1"/>
    </xf>
    <xf numFmtId="49" fontId="22" fillId="0" borderId="36" xfId="0" applyNumberFormat="1" applyFont="1" applyFill="1" applyBorder="1" applyAlignment="1">
      <alignment horizontal="left" wrapText="1"/>
    </xf>
    <xf numFmtId="0" fontId="5" fillId="0" borderId="19" xfId="0" applyFont="1" applyBorder="1" applyAlignment="1">
      <alignment wrapText="1"/>
    </xf>
    <xf numFmtId="0" fontId="5" fillId="0" borderId="28" xfId="0" applyFont="1" applyBorder="1" applyAlignment="1">
      <alignment wrapText="1"/>
    </xf>
    <xf numFmtId="49" fontId="22" fillId="25" borderId="13" xfId="0" applyNumberFormat="1" applyFont="1" applyFill="1" applyBorder="1" applyAlignment="1">
      <alignment horizontal="left" wrapText="1"/>
    </xf>
    <xf numFmtId="49" fontId="3" fillId="20" borderId="60" xfId="0" applyNumberFormat="1" applyFont="1" applyFill="1" applyBorder="1" applyAlignment="1">
      <alignment horizontal="center" vertical="center" wrapText="1"/>
    </xf>
    <xf numFmtId="49" fontId="22" fillId="25" borderId="61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9" fontId="22" fillId="25" borderId="62" xfId="0" applyNumberFormat="1" applyFont="1" applyFill="1" applyBorder="1" applyAlignment="1">
      <alignment horizontal="center" wrapText="1"/>
    </xf>
    <xf numFmtId="49" fontId="22" fillId="25" borderId="47" xfId="0" applyNumberFormat="1" applyFont="1" applyFill="1" applyBorder="1" applyAlignment="1">
      <alignment horizontal="center" wrapText="1"/>
    </xf>
    <xf numFmtId="0" fontId="3" fillId="0" borderId="63" xfId="0" applyFont="1" applyBorder="1" applyAlignment="1">
      <alignment horizontal="center" wrapText="1"/>
    </xf>
    <xf numFmtId="49" fontId="11" fillId="0" borderId="49" xfId="0" applyNumberFormat="1" applyFont="1" applyFill="1" applyBorder="1" applyAlignment="1">
      <alignment horizontal="left" wrapText="1"/>
    </xf>
    <xf numFmtId="49" fontId="11" fillId="0" borderId="50" xfId="0" applyNumberFormat="1" applyFont="1" applyFill="1" applyBorder="1" applyAlignment="1">
      <alignment horizontal="left" wrapText="1"/>
    </xf>
    <xf numFmtId="49" fontId="3" fillId="0" borderId="0" xfId="0" applyNumberFormat="1" applyFont="1" applyAlignment="1">
      <alignment horizontal="right"/>
    </xf>
    <xf numFmtId="49" fontId="17" fillId="0" borderId="0" xfId="0" applyNumberFormat="1" applyFont="1" applyAlignment="1">
      <alignment horizontal="center" vertical="top"/>
    </xf>
    <xf numFmtId="0" fontId="17" fillId="0" borderId="0" xfId="0" applyFont="1" applyAlignment="1">
      <alignment horizontal="center"/>
    </xf>
    <xf numFmtId="49" fontId="11" fillId="25" borderId="64" xfId="0" applyNumberFormat="1" applyFont="1" applyFill="1" applyBorder="1" applyAlignment="1">
      <alignment horizontal="left" wrapText="1"/>
    </xf>
    <xf numFmtId="49" fontId="11" fillId="25" borderId="65" xfId="0" applyNumberFormat="1" applyFont="1" applyFill="1" applyBorder="1" applyAlignment="1">
      <alignment horizontal="left" wrapText="1"/>
    </xf>
    <xf numFmtId="49" fontId="11" fillId="25" borderId="66" xfId="0" applyNumberFormat="1" applyFont="1" applyFill="1" applyBorder="1" applyAlignment="1">
      <alignment horizontal="left" wrapText="1"/>
    </xf>
    <xf numFmtId="49" fontId="15" fillId="25" borderId="67" xfId="0" applyNumberFormat="1" applyFont="1" applyFill="1" applyBorder="1" applyAlignment="1">
      <alignment horizontal="center" vertical="top" wrapText="1"/>
    </xf>
    <xf numFmtId="49" fontId="15" fillId="25" borderId="47" xfId="0" applyNumberFormat="1" applyFont="1" applyFill="1" applyBorder="1" applyAlignment="1">
      <alignment horizontal="center" vertical="top" wrapText="1"/>
    </xf>
    <xf numFmtId="49" fontId="11" fillId="25" borderId="36" xfId="0" applyNumberFormat="1" applyFont="1" applyFill="1" applyBorder="1" applyAlignment="1">
      <alignment horizontal="center" wrapText="1"/>
    </xf>
    <xf numFmtId="49" fontId="11" fillId="25" borderId="19" xfId="0" applyNumberFormat="1" applyFont="1" applyFill="1" applyBorder="1" applyAlignment="1">
      <alignment horizontal="center" wrapText="1"/>
    </xf>
    <xf numFmtId="49" fontId="11" fillId="25" borderId="28" xfId="0" applyNumberFormat="1" applyFont="1" applyFill="1" applyBorder="1" applyAlignment="1">
      <alignment horizontal="center" wrapText="1"/>
    </xf>
    <xf numFmtId="49" fontId="15" fillId="0" borderId="68" xfId="0" applyNumberFormat="1" applyFont="1" applyFill="1" applyBorder="1" applyAlignment="1">
      <alignment horizontal="center" wrapText="1"/>
    </xf>
    <xf numFmtId="49" fontId="15" fillId="0" borderId="19" xfId="0" applyNumberFormat="1" applyFont="1" applyFill="1" applyBorder="1" applyAlignment="1">
      <alignment horizontal="center" wrapText="1"/>
    </xf>
    <xf numFmtId="49" fontId="15" fillId="0" borderId="28" xfId="0" applyNumberFormat="1" applyFont="1" applyFill="1" applyBorder="1" applyAlignment="1">
      <alignment horizontal="center" wrapText="1"/>
    </xf>
    <xf numFmtId="49" fontId="15" fillId="0" borderId="50" xfId="0" applyNumberFormat="1" applyFont="1" applyFill="1" applyBorder="1" applyAlignment="1">
      <alignment horizontal="center" wrapText="1"/>
    </xf>
    <xf numFmtId="49" fontId="15" fillId="0" borderId="11" xfId="0" applyNumberFormat="1" applyFont="1" applyFill="1" applyBorder="1" applyAlignment="1">
      <alignment horizontal="center" wrapText="1"/>
    </xf>
    <xf numFmtId="49" fontId="15" fillId="0" borderId="59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left" wrapText="1"/>
    </xf>
    <xf numFmtId="49" fontId="11" fillId="0" borderId="12" xfId="0" applyNumberFormat="1" applyFont="1" applyFill="1" applyBorder="1" applyAlignment="1">
      <alignment horizontal="left" wrapText="1"/>
    </xf>
    <xf numFmtId="49" fontId="11" fillId="0" borderId="13" xfId="0" applyNumberFormat="1" applyFont="1" applyFill="1" applyBorder="1" applyAlignment="1">
      <alignment horizontal="left" wrapText="1"/>
    </xf>
    <xf numFmtId="49" fontId="11" fillId="0" borderId="15" xfId="0" applyNumberFormat="1" applyFont="1" applyFill="1" applyBorder="1" applyAlignment="1">
      <alignment horizontal="left" wrapText="1"/>
    </xf>
    <xf numFmtId="49" fontId="15" fillId="25" borderId="61" xfId="0" applyNumberFormat="1" applyFont="1" applyFill="1" applyBorder="1" applyAlignment="1">
      <alignment horizontal="center" vertical="top" wrapText="1"/>
    </xf>
    <xf numFmtId="49" fontId="15" fillId="25" borderId="0" xfId="0" applyNumberFormat="1" applyFont="1" applyFill="1" applyBorder="1" applyAlignment="1">
      <alignment horizontal="center" vertical="top" wrapText="1"/>
    </xf>
    <xf numFmtId="49" fontId="10" fillId="0" borderId="65" xfId="0" applyNumberFormat="1" applyFont="1" applyFill="1" applyBorder="1" applyAlignment="1">
      <alignment horizontal="left" wrapText="1"/>
    </xf>
    <xf numFmtId="49" fontId="10" fillId="0" borderId="66" xfId="0" applyNumberFormat="1" applyFont="1" applyFill="1" applyBorder="1" applyAlignment="1">
      <alignment horizontal="left" wrapText="1"/>
    </xf>
    <xf numFmtId="49" fontId="5" fillId="0" borderId="49" xfId="0" applyNumberFormat="1" applyFont="1" applyFill="1" applyBorder="1" applyAlignment="1">
      <alignment horizontal="left" wrapText="1"/>
    </xf>
    <xf numFmtId="49" fontId="5" fillId="0" borderId="50" xfId="0" applyNumberFormat="1" applyFont="1" applyFill="1" applyBorder="1" applyAlignment="1">
      <alignment horizontal="left" wrapText="1"/>
    </xf>
    <xf numFmtId="0" fontId="16" fillId="4" borderId="69" xfId="0" applyFont="1" applyFill="1" applyBorder="1" applyAlignment="1">
      <alignment horizontal="left" wrapText="1"/>
    </xf>
    <xf numFmtId="0" fontId="16" fillId="4" borderId="70" xfId="0" applyFont="1" applyFill="1" applyBorder="1" applyAlignment="1">
      <alignment horizontal="left" wrapText="1"/>
    </xf>
    <xf numFmtId="49" fontId="11" fillId="0" borderId="71" xfId="0" applyNumberFormat="1" applyFont="1" applyFill="1" applyBorder="1" applyAlignment="1">
      <alignment horizontal="left" wrapText="1"/>
    </xf>
    <xf numFmtId="49" fontId="11" fillId="0" borderId="68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tabSelected="1" view="pageBreakPreview" zoomScaleSheetLayoutView="100" zoomScalePageLayoutView="0" workbookViewId="0" topLeftCell="A1">
      <selection activeCell="C8" sqref="C8:I8"/>
    </sheetView>
  </sheetViews>
  <sheetFormatPr defaultColWidth="9.00390625" defaultRowHeight="12.75"/>
  <cols>
    <col min="1" max="1" width="9.875" style="1" customWidth="1"/>
    <col min="2" max="2" width="53.75390625" style="2" customWidth="1"/>
    <col min="3" max="3" width="5.875" style="4" customWidth="1"/>
    <col min="4" max="4" width="10.125" style="4" customWidth="1"/>
    <col min="5" max="5" width="4.875" style="4" customWidth="1"/>
    <col min="6" max="6" width="4.75390625" style="4" customWidth="1"/>
    <col min="7" max="7" width="11.00390625" style="4" customWidth="1"/>
    <col min="8" max="8" width="9.625" style="3" customWidth="1"/>
    <col min="9" max="9" width="11.375" style="3" customWidth="1"/>
    <col min="10" max="16384" width="9.125" style="3" customWidth="1"/>
  </cols>
  <sheetData>
    <row r="1" spans="4:9" ht="12.75">
      <c r="D1" s="225" t="s">
        <v>60</v>
      </c>
      <c r="E1" s="225"/>
      <c r="F1" s="225"/>
      <c r="G1" s="225"/>
      <c r="H1" s="225"/>
      <c r="I1" s="225"/>
    </row>
    <row r="2" spans="3:9" ht="12.75">
      <c r="C2" s="200" t="s">
        <v>77</v>
      </c>
      <c r="D2" s="200"/>
      <c r="E2" s="200"/>
      <c r="F2" s="200"/>
      <c r="G2" s="200"/>
      <c r="H2" s="200"/>
      <c r="I2" s="200"/>
    </row>
    <row r="3" spans="3:9" ht="12.75">
      <c r="C3" s="200" t="s">
        <v>0</v>
      </c>
      <c r="D3" s="200"/>
      <c r="E3" s="200"/>
      <c r="F3" s="200"/>
      <c r="G3" s="200"/>
      <c r="H3" s="200"/>
      <c r="I3" s="200"/>
    </row>
    <row r="4" spans="2:9" ht="12.75">
      <c r="B4" s="200" t="s">
        <v>175</v>
      </c>
      <c r="C4" s="200"/>
      <c r="D4" s="200"/>
      <c r="E4" s="200"/>
      <c r="F4" s="200"/>
      <c r="G4" s="200"/>
      <c r="H4" s="200"/>
      <c r="I4" s="200"/>
    </row>
    <row r="5" spans="4:9" ht="12.75">
      <c r="D5" s="200" t="s">
        <v>126</v>
      </c>
      <c r="E5" s="200"/>
      <c r="F5" s="200"/>
      <c r="G5" s="200"/>
      <c r="H5" s="200"/>
      <c r="I5" s="200"/>
    </row>
    <row r="6" spans="3:9" ht="12.75">
      <c r="C6" s="201" t="s">
        <v>81</v>
      </c>
      <c r="D6" s="201"/>
      <c r="E6" s="201"/>
      <c r="F6" s="201"/>
      <c r="G6" s="201"/>
      <c r="H6" s="201"/>
      <c r="I6" s="201"/>
    </row>
    <row r="7" spans="3:9" ht="13.5" customHeight="1">
      <c r="C7" s="199" t="s">
        <v>82</v>
      </c>
      <c r="D7" s="199"/>
      <c r="E7" s="199"/>
      <c r="F7" s="199"/>
      <c r="G7" s="199"/>
      <c r="H7" s="199"/>
      <c r="I7" s="199"/>
    </row>
    <row r="8" spans="3:9" ht="13.5" customHeight="1">
      <c r="C8" s="199" t="s">
        <v>176</v>
      </c>
      <c r="D8" s="199"/>
      <c r="E8" s="199"/>
      <c r="F8" s="199"/>
      <c r="G8" s="199"/>
      <c r="H8" s="199"/>
      <c r="I8" s="199"/>
    </row>
    <row r="9" spans="3:8" ht="12.75">
      <c r="C9" s="37"/>
      <c r="D9" s="37"/>
      <c r="E9" s="37"/>
      <c r="F9" s="37"/>
      <c r="G9" s="37"/>
      <c r="H9" s="37"/>
    </row>
    <row r="10" spans="3:8" ht="12.75">
      <c r="C10" s="37"/>
      <c r="D10" s="37"/>
      <c r="E10" s="37"/>
      <c r="F10" s="37"/>
      <c r="G10" s="37"/>
      <c r="H10" s="37"/>
    </row>
    <row r="11" spans="1:8" ht="18.75">
      <c r="A11" s="226" t="s">
        <v>1</v>
      </c>
      <c r="B11" s="226"/>
      <c r="C11" s="226"/>
      <c r="D11" s="226"/>
      <c r="E11" s="226"/>
      <c r="F11" s="226"/>
      <c r="G11" s="226"/>
      <c r="H11" s="226"/>
    </row>
    <row r="12" spans="1:8" ht="18.75">
      <c r="A12" s="227" t="s">
        <v>2</v>
      </c>
      <c r="B12" s="227"/>
      <c r="C12" s="227"/>
      <c r="D12" s="227"/>
      <c r="E12" s="227"/>
      <c r="F12" s="227"/>
      <c r="G12" s="227"/>
      <c r="H12" s="227"/>
    </row>
    <row r="13" spans="1:8" ht="18.75">
      <c r="A13" s="227" t="s">
        <v>78</v>
      </c>
      <c r="B13" s="227"/>
      <c r="C13" s="227"/>
      <c r="D13" s="227"/>
      <c r="E13" s="227"/>
      <c r="F13" s="227"/>
      <c r="G13" s="227"/>
      <c r="H13" s="227"/>
    </row>
    <row r="14" spans="1:8" ht="18.75">
      <c r="A14" s="227" t="s">
        <v>3</v>
      </c>
      <c r="B14" s="227"/>
      <c r="C14" s="227"/>
      <c r="D14" s="227"/>
      <c r="E14" s="227"/>
      <c r="F14" s="227"/>
      <c r="G14" s="227"/>
      <c r="H14" s="227"/>
    </row>
    <row r="15" spans="1:9" ht="14.25" customHeight="1" thickBot="1">
      <c r="A15" s="5"/>
      <c r="B15" s="6"/>
      <c r="H15" s="206" t="s">
        <v>4</v>
      </c>
      <c r="I15" s="206"/>
    </row>
    <row r="16" spans="1:9" ht="27" customHeight="1" thickBot="1" thickTop="1">
      <c r="A16" s="217" t="s">
        <v>5</v>
      </c>
      <c r="B16" s="202" t="s">
        <v>6</v>
      </c>
      <c r="C16" s="202" t="s">
        <v>7</v>
      </c>
      <c r="D16" s="202" t="s">
        <v>8</v>
      </c>
      <c r="E16" s="202" t="s">
        <v>9</v>
      </c>
      <c r="F16" s="202" t="s">
        <v>63</v>
      </c>
      <c r="G16" s="204" t="s">
        <v>128</v>
      </c>
      <c r="H16" s="204"/>
      <c r="I16" s="205"/>
    </row>
    <row r="17" spans="1:9" ht="14.25" thickBot="1" thickTop="1">
      <c r="A17" s="217"/>
      <c r="B17" s="202"/>
      <c r="C17" s="202"/>
      <c r="D17" s="202"/>
      <c r="E17" s="202"/>
      <c r="F17" s="202"/>
      <c r="G17" s="35" t="s">
        <v>73</v>
      </c>
      <c r="H17" s="36" t="s">
        <v>10</v>
      </c>
      <c r="I17" s="67" t="s">
        <v>74</v>
      </c>
    </row>
    <row r="18" spans="1:9" ht="17.25" thickBot="1" thickTop="1">
      <c r="A18" s="85" t="s">
        <v>61</v>
      </c>
      <c r="B18" s="203" t="s">
        <v>11</v>
      </c>
      <c r="C18" s="203"/>
      <c r="D18" s="203"/>
      <c r="E18" s="203"/>
      <c r="F18" s="203"/>
      <c r="G18" s="86"/>
      <c r="H18" s="8"/>
      <c r="I18" s="55"/>
    </row>
    <row r="19" spans="1:9" ht="15.75">
      <c r="A19" s="87" t="s">
        <v>16</v>
      </c>
      <c r="B19" s="220" t="s">
        <v>68</v>
      </c>
      <c r="C19" s="221"/>
      <c r="D19" s="221"/>
      <c r="E19" s="221"/>
      <c r="F19" s="222"/>
      <c r="G19" s="88"/>
      <c r="H19" s="58"/>
      <c r="I19" s="59"/>
    </row>
    <row r="20" spans="1:9" ht="64.5">
      <c r="A20" s="89" t="s">
        <v>62</v>
      </c>
      <c r="B20" s="90" t="s">
        <v>135</v>
      </c>
      <c r="C20" s="9" t="s">
        <v>13</v>
      </c>
      <c r="D20" s="9" t="s">
        <v>79</v>
      </c>
      <c r="E20" s="9" t="s">
        <v>69</v>
      </c>
      <c r="F20" s="9" t="s">
        <v>70</v>
      </c>
      <c r="G20" s="91">
        <v>8145</v>
      </c>
      <c r="H20" s="92">
        <v>280</v>
      </c>
      <c r="I20" s="93">
        <f>G20+H20</f>
        <v>8425</v>
      </c>
    </row>
    <row r="21" spans="1:9" ht="39">
      <c r="A21" s="168" t="s">
        <v>145</v>
      </c>
      <c r="B21" s="164" t="s">
        <v>146</v>
      </c>
      <c r="C21" s="69" t="s">
        <v>13</v>
      </c>
      <c r="D21" s="69" t="s">
        <v>79</v>
      </c>
      <c r="E21" s="69" t="s">
        <v>69</v>
      </c>
      <c r="F21" s="69" t="s">
        <v>70</v>
      </c>
      <c r="G21" s="165">
        <v>0</v>
      </c>
      <c r="H21" s="166">
        <v>20</v>
      </c>
      <c r="I21" s="167">
        <v>20</v>
      </c>
    </row>
    <row r="22" spans="1:9" ht="39">
      <c r="A22" s="94" t="s">
        <v>72</v>
      </c>
      <c r="B22" s="95" t="s">
        <v>127</v>
      </c>
      <c r="C22" s="76" t="s">
        <v>13</v>
      </c>
      <c r="D22" s="76" t="s">
        <v>80</v>
      </c>
      <c r="E22" s="76" t="s">
        <v>69</v>
      </c>
      <c r="F22" s="76" t="s">
        <v>70</v>
      </c>
      <c r="G22" s="96">
        <v>2171</v>
      </c>
      <c r="H22" s="184">
        <f>220+162.6</f>
        <v>382.6</v>
      </c>
      <c r="I22" s="93">
        <f>G22+H22</f>
        <v>2553.6</v>
      </c>
    </row>
    <row r="23" spans="1:9" ht="39.75" thickBot="1">
      <c r="A23" s="169" t="s">
        <v>147</v>
      </c>
      <c r="B23" s="106" t="s">
        <v>146</v>
      </c>
      <c r="C23" s="84" t="s">
        <v>13</v>
      </c>
      <c r="D23" s="84" t="s">
        <v>80</v>
      </c>
      <c r="E23" s="84" t="s">
        <v>69</v>
      </c>
      <c r="F23" s="84" t="s">
        <v>70</v>
      </c>
      <c r="G23" s="170">
        <v>0</v>
      </c>
      <c r="H23" s="170">
        <v>20</v>
      </c>
      <c r="I23" s="171">
        <v>20</v>
      </c>
    </row>
    <row r="24" spans="1:9" ht="16.5" thickBot="1">
      <c r="A24" s="155"/>
      <c r="B24" s="156" t="s">
        <v>71</v>
      </c>
      <c r="C24" s="157"/>
      <c r="D24" s="158"/>
      <c r="E24" s="159"/>
      <c r="F24" s="157"/>
      <c r="G24" s="160">
        <f>G20+G22</f>
        <v>10316</v>
      </c>
      <c r="H24" s="57">
        <f>SUM(H20:H23)</f>
        <v>702.6</v>
      </c>
      <c r="I24" s="57">
        <f>SUM(I20:I23)</f>
        <v>11018.6</v>
      </c>
    </row>
    <row r="25" spans="1:9" ht="16.5" thickBot="1">
      <c r="A25" s="97" t="s">
        <v>19</v>
      </c>
      <c r="B25" s="218" t="s">
        <v>83</v>
      </c>
      <c r="C25" s="219"/>
      <c r="D25" s="219"/>
      <c r="E25" s="219"/>
      <c r="F25" s="98"/>
      <c r="G25" s="99"/>
      <c r="H25" s="63"/>
      <c r="I25" s="100"/>
    </row>
    <row r="26" spans="1:9" ht="38.25">
      <c r="A26" s="101" t="s">
        <v>84</v>
      </c>
      <c r="B26" s="102" t="s">
        <v>85</v>
      </c>
      <c r="C26" s="103" t="s">
        <v>86</v>
      </c>
      <c r="D26" s="103" t="s">
        <v>124</v>
      </c>
      <c r="E26" s="103" t="s">
        <v>17</v>
      </c>
      <c r="F26" s="103" t="s">
        <v>87</v>
      </c>
      <c r="G26" s="104">
        <v>0</v>
      </c>
      <c r="H26" s="178">
        <f>300-108.3</f>
        <v>191.7</v>
      </c>
      <c r="I26" s="104">
        <f aca="true" t="shared" si="0" ref="I26:I31">G26+H26</f>
        <v>191.7</v>
      </c>
    </row>
    <row r="27" spans="1:9" ht="39" thickBot="1">
      <c r="A27" s="105" t="s">
        <v>121</v>
      </c>
      <c r="B27" s="106" t="s">
        <v>122</v>
      </c>
      <c r="C27" s="84" t="s">
        <v>86</v>
      </c>
      <c r="D27" s="84" t="s">
        <v>123</v>
      </c>
      <c r="E27" s="84" t="s">
        <v>17</v>
      </c>
      <c r="F27" s="84" t="s">
        <v>87</v>
      </c>
      <c r="G27" s="107">
        <v>0</v>
      </c>
      <c r="H27" s="107">
        <v>600</v>
      </c>
      <c r="I27" s="107">
        <f t="shared" si="0"/>
        <v>600</v>
      </c>
    </row>
    <row r="28" spans="1:9" ht="51">
      <c r="A28" s="180" t="s">
        <v>150</v>
      </c>
      <c r="B28" s="175" t="s">
        <v>154</v>
      </c>
      <c r="C28" s="181" t="s">
        <v>86</v>
      </c>
      <c r="D28" s="181" t="s">
        <v>152</v>
      </c>
      <c r="E28" s="181" t="s">
        <v>17</v>
      </c>
      <c r="F28" s="181" t="s">
        <v>87</v>
      </c>
      <c r="G28" s="182">
        <v>0</v>
      </c>
      <c r="H28" s="182">
        <f>267.6+23.6</f>
        <v>291.20000000000005</v>
      </c>
      <c r="I28" s="183">
        <f t="shared" si="0"/>
        <v>291.20000000000005</v>
      </c>
    </row>
    <row r="29" spans="1:9" ht="51">
      <c r="A29" s="174" t="s">
        <v>151</v>
      </c>
      <c r="B29" s="175" t="s">
        <v>155</v>
      </c>
      <c r="C29" s="61" t="s">
        <v>86</v>
      </c>
      <c r="D29" s="61" t="s">
        <v>153</v>
      </c>
      <c r="E29" s="61" t="s">
        <v>17</v>
      </c>
      <c r="F29" s="61" t="s">
        <v>87</v>
      </c>
      <c r="G29" s="182">
        <v>0</v>
      </c>
      <c r="H29" s="182">
        <f>150.6+23.6</f>
        <v>174.2</v>
      </c>
      <c r="I29" s="182">
        <f t="shared" si="0"/>
        <v>174.2</v>
      </c>
    </row>
    <row r="30" spans="1:9" ht="38.25">
      <c r="A30" s="174" t="s">
        <v>156</v>
      </c>
      <c r="B30" s="175" t="s">
        <v>158</v>
      </c>
      <c r="C30" s="61" t="s">
        <v>86</v>
      </c>
      <c r="D30" s="61" t="s">
        <v>160</v>
      </c>
      <c r="E30" s="61" t="s">
        <v>17</v>
      </c>
      <c r="F30" s="61" t="s">
        <v>87</v>
      </c>
      <c r="G30" s="182">
        <v>0</v>
      </c>
      <c r="H30" s="182">
        <v>6</v>
      </c>
      <c r="I30" s="182">
        <f t="shared" si="0"/>
        <v>6</v>
      </c>
    </row>
    <row r="31" spans="1:9" ht="51.75" thickBot="1">
      <c r="A31" s="174" t="s">
        <v>157</v>
      </c>
      <c r="B31" s="175" t="s">
        <v>159</v>
      </c>
      <c r="C31" s="61" t="s">
        <v>86</v>
      </c>
      <c r="D31" s="61" t="s">
        <v>161</v>
      </c>
      <c r="E31" s="61" t="s">
        <v>17</v>
      </c>
      <c r="F31" s="61" t="s">
        <v>87</v>
      </c>
      <c r="G31" s="182">
        <v>0</v>
      </c>
      <c r="H31" s="182">
        <v>4</v>
      </c>
      <c r="I31" s="182">
        <f t="shared" si="0"/>
        <v>4</v>
      </c>
    </row>
    <row r="32" spans="1:9" ht="16.5" thickBot="1">
      <c r="A32" s="108"/>
      <c r="B32" s="213" t="s">
        <v>88</v>
      </c>
      <c r="C32" s="214"/>
      <c r="D32" s="214"/>
      <c r="E32" s="214"/>
      <c r="F32" s="215"/>
      <c r="G32" s="75">
        <f>SUM(G26:G27)</f>
        <v>0</v>
      </c>
      <c r="H32" s="75">
        <f>H26+H27+H28+H29+H30+H31</f>
        <v>1267.1000000000001</v>
      </c>
      <c r="I32" s="75">
        <f>I26+I27+I28+I29+I30+I31</f>
        <v>1267.1000000000001</v>
      </c>
    </row>
    <row r="33" spans="1:9" ht="15.75" customHeight="1" thickBot="1">
      <c r="A33" s="44"/>
      <c r="B33" s="208" t="s">
        <v>14</v>
      </c>
      <c r="C33" s="209"/>
      <c r="D33" s="209"/>
      <c r="E33" s="209"/>
      <c r="F33" s="210"/>
      <c r="G33" s="109">
        <f>G24</f>
        <v>10316</v>
      </c>
      <c r="H33" s="62">
        <f>H24+H32</f>
        <v>1969.7000000000003</v>
      </c>
      <c r="I33" s="110">
        <f>G33+H33</f>
        <v>12285.7</v>
      </c>
    </row>
    <row r="34" spans="1:9" ht="16.5" thickBot="1">
      <c r="A34" s="85" t="s">
        <v>65</v>
      </c>
      <c r="B34" s="203" t="s">
        <v>15</v>
      </c>
      <c r="C34" s="203"/>
      <c r="D34" s="203"/>
      <c r="E34" s="203"/>
      <c r="F34" s="203"/>
      <c r="G34" s="86"/>
      <c r="H34" s="53"/>
      <c r="I34" s="56"/>
    </row>
    <row r="35" spans="1:9" s="11" customFormat="1" ht="14.25" customHeight="1" hidden="1" thickBot="1">
      <c r="A35" s="111" t="s">
        <v>19</v>
      </c>
      <c r="B35" s="211" t="s">
        <v>20</v>
      </c>
      <c r="C35" s="211"/>
      <c r="D35" s="211"/>
      <c r="E35" s="211"/>
      <c r="F35" s="211"/>
      <c r="G35" s="78"/>
      <c r="H35" s="112"/>
      <c r="I35" s="113"/>
    </row>
    <row r="36" spans="1:9" s="11" customFormat="1" ht="14.25" customHeight="1" hidden="1" thickBot="1">
      <c r="A36" s="39" t="s">
        <v>21</v>
      </c>
      <c r="B36" s="212" t="s">
        <v>22</v>
      </c>
      <c r="C36" s="212"/>
      <c r="D36" s="212"/>
      <c r="E36" s="212"/>
      <c r="F36" s="114"/>
      <c r="G36" s="114"/>
      <c r="H36" s="115"/>
      <c r="I36" s="113"/>
    </row>
    <row r="37" spans="1:9" s="11" customFormat="1" ht="41.25" customHeight="1" hidden="1" thickBot="1">
      <c r="A37" s="38" t="s">
        <v>23</v>
      </c>
      <c r="B37" s="31" t="s">
        <v>24</v>
      </c>
      <c r="C37" s="7" t="s">
        <v>13</v>
      </c>
      <c r="D37" s="7" t="s">
        <v>25</v>
      </c>
      <c r="E37" s="7" t="s">
        <v>17</v>
      </c>
      <c r="F37" s="32" t="s">
        <v>18</v>
      </c>
      <c r="G37" s="46"/>
      <c r="H37" s="33"/>
      <c r="I37" s="113"/>
    </row>
    <row r="38" spans="1:9" s="11" customFormat="1" ht="27.75" customHeight="1" hidden="1" thickBot="1">
      <c r="A38" s="40" t="s">
        <v>26</v>
      </c>
      <c r="B38" s="15" t="s">
        <v>27</v>
      </c>
      <c r="C38" s="16" t="s">
        <v>13</v>
      </c>
      <c r="D38" s="16" t="s">
        <v>28</v>
      </c>
      <c r="E38" s="16" t="s">
        <v>17</v>
      </c>
      <c r="F38" s="13" t="s">
        <v>18</v>
      </c>
      <c r="G38" s="47"/>
      <c r="H38" s="17"/>
      <c r="I38" s="113"/>
    </row>
    <row r="39" spans="1:9" s="11" customFormat="1" ht="16.5" customHeight="1" hidden="1" thickBot="1">
      <c r="A39" s="41"/>
      <c r="B39" s="23" t="s">
        <v>29</v>
      </c>
      <c r="C39" s="24"/>
      <c r="D39" s="24"/>
      <c r="E39" s="24"/>
      <c r="F39" s="24"/>
      <c r="G39" s="24"/>
      <c r="H39" s="25">
        <f>H37+H38</f>
        <v>0</v>
      </c>
      <c r="I39" s="113"/>
    </row>
    <row r="40" spans="1:9" s="11" customFormat="1" ht="14.25" customHeight="1" hidden="1" thickBot="1">
      <c r="A40" s="39" t="s">
        <v>30</v>
      </c>
      <c r="B40" s="212" t="s">
        <v>31</v>
      </c>
      <c r="C40" s="212"/>
      <c r="D40" s="212"/>
      <c r="E40" s="212"/>
      <c r="F40" s="114"/>
      <c r="G40" s="116"/>
      <c r="H40" s="115"/>
      <c r="I40" s="113"/>
    </row>
    <row r="41" spans="1:9" s="11" customFormat="1" ht="27.75" customHeight="1" hidden="1" thickBot="1">
      <c r="A41" s="38" t="s">
        <v>32</v>
      </c>
      <c r="B41" s="14" t="s">
        <v>33</v>
      </c>
      <c r="C41" s="9" t="s">
        <v>13</v>
      </c>
      <c r="D41" s="9" t="s">
        <v>34</v>
      </c>
      <c r="E41" s="9" t="s">
        <v>17</v>
      </c>
      <c r="F41" s="10" t="s">
        <v>18</v>
      </c>
      <c r="G41" s="48"/>
      <c r="H41" s="12">
        <f>500-500</f>
        <v>0</v>
      </c>
      <c r="I41" s="113"/>
    </row>
    <row r="42" spans="1:9" s="11" customFormat="1" ht="16.5" customHeight="1" hidden="1" thickBot="1">
      <c r="A42" s="38"/>
      <c r="B42" s="18" t="s">
        <v>35</v>
      </c>
      <c r="C42" s="19"/>
      <c r="D42" s="19"/>
      <c r="E42" s="19"/>
      <c r="F42" s="19"/>
      <c r="G42" s="49"/>
      <c r="H42" s="20">
        <f>H41</f>
        <v>0</v>
      </c>
      <c r="I42" s="113"/>
    </row>
    <row r="43" spans="1:9" s="11" customFormat="1" ht="14.25" customHeight="1" hidden="1" thickBot="1">
      <c r="A43" s="39" t="s">
        <v>36</v>
      </c>
      <c r="B43" s="216" t="s">
        <v>37</v>
      </c>
      <c r="C43" s="216"/>
      <c r="D43" s="216"/>
      <c r="E43" s="216"/>
      <c r="F43" s="216"/>
      <c r="G43" s="117"/>
      <c r="H43" s="12"/>
      <c r="I43" s="113"/>
    </row>
    <row r="44" spans="1:9" s="11" customFormat="1" ht="27.75" customHeight="1" hidden="1" thickBot="1">
      <c r="A44" s="89" t="s">
        <v>38</v>
      </c>
      <c r="B44" s="29" t="s">
        <v>39</v>
      </c>
      <c r="C44" s="7" t="s">
        <v>13</v>
      </c>
      <c r="D44" s="7" t="s">
        <v>40</v>
      </c>
      <c r="E44" s="7" t="s">
        <v>17</v>
      </c>
      <c r="F44" s="32" t="s">
        <v>18</v>
      </c>
      <c r="G44" s="7"/>
      <c r="H44" s="30"/>
      <c r="I44" s="113"/>
    </row>
    <row r="45" spans="1:9" s="11" customFormat="1" ht="27.75" customHeight="1" hidden="1" thickBot="1">
      <c r="A45" s="89" t="s">
        <v>57</v>
      </c>
      <c r="B45" s="29" t="s">
        <v>58</v>
      </c>
      <c r="C45" s="7" t="s">
        <v>13</v>
      </c>
      <c r="D45" s="7" t="s">
        <v>59</v>
      </c>
      <c r="E45" s="7" t="s">
        <v>17</v>
      </c>
      <c r="F45" s="32" t="s">
        <v>18</v>
      </c>
      <c r="G45" s="7"/>
      <c r="H45" s="30"/>
      <c r="I45" s="113"/>
    </row>
    <row r="46" spans="1:9" s="11" customFormat="1" ht="19.5" customHeight="1" hidden="1" thickBot="1">
      <c r="A46" s="41"/>
      <c r="B46" s="23" t="s">
        <v>41</v>
      </c>
      <c r="C46" s="24"/>
      <c r="D46" s="24"/>
      <c r="E46" s="24"/>
      <c r="F46" s="24"/>
      <c r="G46" s="24"/>
      <c r="H46" s="25">
        <f>H44+H45</f>
        <v>0</v>
      </c>
      <c r="I46" s="113"/>
    </row>
    <row r="47" spans="1:9" s="11" customFormat="1" ht="16.5" customHeight="1" hidden="1" thickBot="1">
      <c r="A47" s="118" t="s">
        <v>42</v>
      </c>
      <c r="B47" s="207" t="s">
        <v>43</v>
      </c>
      <c r="C47" s="207"/>
      <c r="D47" s="207"/>
      <c r="E47" s="207"/>
      <c r="F47" s="207"/>
      <c r="G47" s="49"/>
      <c r="H47" s="20"/>
      <c r="I47" s="113"/>
    </row>
    <row r="48" spans="1:9" s="11" customFormat="1" ht="16.5" customHeight="1" hidden="1" thickBot="1">
      <c r="A48" s="119" t="s">
        <v>44</v>
      </c>
      <c r="B48" s="120" t="s">
        <v>45</v>
      </c>
      <c r="C48" s="7" t="s">
        <v>13</v>
      </c>
      <c r="D48" s="7" t="s">
        <v>55</v>
      </c>
      <c r="E48" s="7" t="s">
        <v>17</v>
      </c>
      <c r="F48" s="32" t="s">
        <v>18</v>
      </c>
      <c r="G48" s="50"/>
      <c r="H48" s="121"/>
      <c r="I48" s="113"/>
    </row>
    <row r="49" spans="1:9" s="11" customFormat="1" ht="16.5" customHeight="1" hidden="1" thickBot="1">
      <c r="A49" s="119" t="s">
        <v>46</v>
      </c>
      <c r="B49" s="120" t="s">
        <v>47</v>
      </c>
      <c r="C49" s="7" t="s">
        <v>13</v>
      </c>
      <c r="D49" s="7" t="s">
        <v>56</v>
      </c>
      <c r="E49" s="7" t="s">
        <v>17</v>
      </c>
      <c r="F49" s="32" t="s">
        <v>18</v>
      </c>
      <c r="G49" s="50"/>
      <c r="H49" s="121"/>
      <c r="I49" s="113"/>
    </row>
    <row r="50" spans="1:9" s="11" customFormat="1" ht="16.5" customHeight="1" hidden="1" thickBot="1">
      <c r="A50" s="42"/>
      <c r="B50" s="26" t="s">
        <v>48</v>
      </c>
      <c r="C50" s="21"/>
      <c r="D50" s="21"/>
      <c r="E50" s="21"/>
      <c r="F50" s="21"/>
      <c r="G50" s="24"/>
      <c r="H50" s="25">
        <f>SUM(H48:H49)</f>
        <v>0</v>
      </c>
      <c r="I50" s="113"/>
    </row>
    <row r="51" spans="1:9" s="11" customFormat="1" ht="15.75" customHeight="1" hidden="1" thickBot="1">
      <c r="A51" s="122"/>
      <c r="B51" s="228" t="s">
        <v>49</v>
      </c>
      <c r="C51" s="229"/>
      <c r="D51" s="229"/>
      <c r="E51" s="229"/>
      <c r="F51" s="230"/>
      <c r="G51" s="123"/>
      <c r="H51" s="28">
        <f>H39+H46+H50</f>
        <v>0</v>
      </c>
      <c r="I51" s="113"/>
    </row>
    <row r="52" spans="1:9" s="11" customFormat="1" ht="16.5" thickBot="1">
      <c r="A52" s="124"/>
      <c r="B52" s="233" t="s">
        <v>89</v>
      </c>
      <c r="C52" s="234"/>
      <c r="D52" s="234"/>
      <c r="E52" s="234"/>
      <c r="F52" s="235"/>
      <c r="G52" s="51"/>
      <c r="H52" s="27"/>
      <c r="I52" s="125"/>
    </row>
    <row r="53" spans="1:9" s="11" customFormat="1" ht="15.75">
      <c r="A53" s="126" t="s">
        <v>12</v>
      </c>
      <c r="B53" s="246" t="s">
        <v>51</v>
      </c>
      <c r="C53" s="247"/>
      <c r="D53" s="247"/>
      <c r="E53" s="247"/>
      <c r="F53" s="247"/>
      <c r="G53" s="52"/>
      <c r="H53" s="77"/>
      <c r="I53" s="113"/>
    </row>
    <row r="54" spans="1:9" s="11" customFormat="1" ht="26.25" customHeight="1">
      <c r="A54" s="81" t="s">
        <v>66</v>
      </c>
      <c r="B54" s="131" t="s">
        <v>76</v>
      </c>
      <c r="C54" s="69" t="s">
        <v>52</v>
      </c>
      <c r="D54" s="129" t="s">
        <v>64</v>
      </c>
      <c r="E54" s="69" t="s">
        <v>17</v>
      </c>
      <c r="F54" s="70" t="s">
        <v>18</v>
      </c>
      <c r="G54" s="128">
        <v>0</v>
      </c>
      <c r="H54" s="128">
        <f>700-0.3</f>
        <v>699.7</v>
      </c>
      <c r="I54" s="127">
        <f aca="true" t="shared" si="1" ref="I54:I63">G54+H54</f>
        <v>699.7</v>
      </c>
    </row>
    <row r="55" spans="1:9" s="11" customFormat="1" ht="26.25" customHeight="1">
      <c r="A55" s="81" t="s">
        <v>75</v>
      </c>
      <c r="B55" s="131" t="s">
        <v>125</v>
      </c>
      <c r="C55" s="69" t="s">
        <v>52</v>
      </c>
      <c r="D55" s="129" t="s">
        <v>64</v>
      </c>
      <c r="E55" s="69" t="s">
        <v>17</v>
      </c>
      <c r="F55" s="69" t="s">
        <v>18</v>
      </c>
      <c r="G55" s="128">
        <v>0</v>
      </c>
      <c r="H55" s="172">
        <f>650+50-1.4</f>
        <v>698.6</v>
      </c>
      <c r="I55" s="127">
        <f t="shared" si="1"/>
        <v>698.6</v>
      </c>
    </row>
    <row r="56" spans="1:9" s="11" customFormat="1" ht="66" customHeight="1">
      <c r="A56" s="81" t="s">
        <v>100</v>
      </c>
      <c r="B56" s="131" t="s">
        <v>143</v>
      </c>
      <c r="C56" s="69" t="s">
        <v>52</v>
      </c>
      <c r="D56" s="129" t="s">
        <v>64</v>
      </c>
      <c r="E56" s="69" t="s">
        <v>17</v>
      </c>
      <c r="F56" s="70" t="s">
        <v>18</v>
      </c>
      <c r="G56" s="128">
        <v>0</v>
      </c>
      <c r="H56" s="128">
        <f>270+80</f>
        <v>350</v>
      </c>
      <c r="I56" s="130">
        <f t="shared" si="1"/>
        <v>350</v>
      </c>
    </row>
    <row r="57" spans="1:9" s="11" customFormat="1" ht="30" customHeight="1">
      <c r="A57" s="81" t="s">
        <v>101</v>
      </c>
      <c r="B57" s="131" t="s">
        <v>102</v>
      </c>
      <c r="C57" s="69" t="s">
        <v>52</v>
      </c>
      <c r="D57" s="129" t="s">
        <v>103</v>
      </c>
      <c r="E57" s="69" t="s">
        <v>17</v>
      </c>
      <c r="F57" s="70" t="s">
        <v>18</v>
      </c>
      <c r="G57" s="128">
        <v>0</v>
      </c>
      <c r="H57" s="128">
        <f>800-93.5</f>
        <v>706.5</v>
      </c>
      <c r="I57" s="130">
        <f t="shared" si="1"/>
        <v>706.5</v>
      </c>
    </row>
    <row r="58" spans="1:9" s="11" customFormat="1" ht="39.75" customHeight="1">
      <c r="A58" s="81" t="s">
        <v>104</v>
      </c>
      <c r="B58" s="131" t="s">
        <v>142</v>
      </c>
      <c r="C58" s="69" t="s">
        <v>52</v>
      </c>
      <c r="D58" s="129" t="s">
        <v>103</v>
      </c>
      <c r="E58" s="69" t="s">
        <v>17</v>
      </c>
      <c r="F58" s="70" t="s">
        <v>18</v>
      </c>
      <c r="G58" s="128">
        <v>0</v>
      </c>
      <c r="H58" s="172">
        <f>610.3+153.5-4.9-64.5</f>
        <v>694.4</v>
      </c>
      <c r="I58" s="130">
        <f t="shared" si="1"/>
        <v>694.4</v>
      </c>
    </row>
    <row r="59" spans="1:9" s="11" customFormat="1" ht="36.75" customHeight="1">
      <c r="A59" s="81" t="s">
        <v>133</v>
      </c>
      <c r="B59" s="131" t="s">
        <v>134</v>
      </c>
      <c r="C59" s="69" t="s">
        <v>52</v>
      </c>
      <c r="D59" s="129" t="s">
        <v>64</v>
      </c>
      <c r="E59" s="69" t="s">
        <v>17</v>
      </c>
      <c r="F59" s="70" t="s">
        <v>18</v>
      </c>
      <c r="G59" s="128">
        <v>0</v>
      </c>
      <c r="H59" s="132">
        <v>372</v>
      </c>
      <c r="I59" s="130">
        <f t="shared" si="1"/>
        <v>372</v>
      </c>
    </row>
    <row r="60" spans="1:9" s="11" customFormat="1" ht="21.75" customHeight="1">
      <c r="A60" s="81" t="s">
        <v>138</v>
      </c>
      <c r="B60" s="131" t="s">
        <v>140</v>
      </c>
      <c r="C60" s="69" t="s">
        <v>52</v>
      </c>
      <c r="D60" s="129" t="s">
        <v>64</v>
      </c>
      <c r="E60" s="69" t="s">
        <v>17</v>
      </c>
      <c r="F60" s="70" t="s">
        <v>18</v>
      </c>
      <c r="G60" s="132">
        <v>0</v>
      </c>
      <c r="H60" s="173">
        <f>400-32.7-309.9-47.2</f>
        <v>10.200000000000031</v>
      </c>
      <c r="I60" s="130">
        <f t="shared" si="1"/>
        <v>10.200000000000031</v>
      </c>
    </row>
    <row r="61" spans="1:9" s="11" customFormat="1" ht="22.5" customHeight="1">
      <c r="A61" s="81" t="s">
        <v>139</v>
      </c>
      <c r="B61" s="131" t="s">
        <v>141</v>
      </c>
      <c r="C61" s="69" t="s">
        <v>52</v>
      </c>
      <c r="D61" s="129" t="s">
        <v>64</v>
      </c>
      <c r="E61" s="69" t="s">
        <v>17</v>
      </c>
      <c r="F61" s="70" t="s">
        <v>18</v>
      </c>
      <c r="G61" s="132">
        <v>0</v>
      </c>
      <c r="H61" s="173">
        <f>1630-80-172.6</f>
        <v>1377.4</v>
      </c>
      <c r="I61" s="130">
        <f t="shared" si="1"/>
        <v>1377.4</v>
      </c>
    </row>
    <row r="62" spans="1:9" s="11" customFormat="1" ht="22.5" customHeight="1">
      <c r="A62" s="174" t="s">
        <v>148</v>
      </c>
      <c r="B62" s="175" t="s">
        <v>149</v>
      </c>
      <c r="C62" s="61" t="s">
        <v>52</v>
      </c>
      <c r="D62" s="176" t="s">
        <v>64</v>
      </c>
      <c r="E62" s="61" t="s">
        <v>17</v>
      </c>
      <c r="F62" s="64" t="s">
        <v>18</v>
      </c>
      <c r="G62" s="173">
        <v>0</v>
      </c>
      <c r="H62" s="173">
        <v>98.6</v>
      </c>
      <c r="I62" s="177">
        <f t="shared" si="1"/>
        <v>98.6</v>
      </c>
    </row>
    <row r="63" spans="1:9" s="11" customFormat="1" ht="15" thickBot="1">
      <c r="A63" s="43"/>
      <c r="B63" s="223" t="s">
        <v>53</v>
      </c>
      <c r="C63" s="223"/>
      <c r="D63" s="223"/>
      <c r="E63" s="223"/>
      <c r="F63" s="224"/>
      <c r="G63" s="133">
        <f>SUM(G54:G58)</f>
        <v>0</v>
      </c>
      <c r="H63" s="82">
        <f>SUM(H54:H62)</f>
        <v>5007.400000000001</v>
      </c>
      <c r="I63" s="134">
        <f t="shared" si="1"/>
        <v>5007.400000000001</v>
      </c>
    </row>
    <row r="64" spans="1:9" s="11" customFormat="1" ht="15.75" customHeight="1" hidden="1" thickBot="1">
      <c r="A64" s="161"/>
      <c r="B64" s="248" t="s">
        <v>50</v>
      </c>
      <c r="C64" s="248"/>
      <c r="D64" s="248"/>
      <c r="E64" s="248"/>
      <c r="F64" s="249"/>
      <c r="G64" s="162">
        <f>G63</f>
        <v>0</v>
      </c>
      <c r="H64" s="163">
        <f>H63</f>
        <v>5007.400000000001</v>
      </c>
      <c r="I64" s="71">
        <f>I63</f>
        <v>5007.400000000001</v>
      </c>
    </row>
    <row r="65" spans="1:9" s="11" customFormat="1" ht="16.5" thickBot="1">
      <c r="A65" s="80" t="s">
        <v>90</v>
      </c>
      <c r="B65" s="236" t="s">
        <v>91</v>
      </c>
      <c r="C65" s="237"/>
      <c r="D65" s="237"/>
      <c r="E65" s="237"/>
      <c r="F65" s="238"/>
      <c r="G65" s="74"/>
      <c r="H65" s="75"/>
      <c r="I65" s="75"/>
    </row>
    <row r="66" spans="1:9" s="11" customFormat="1" ht="12.75">
      <c r="A66" s="81" t="s">
        <v>92</v>
      </c>
      <c r="B66" s="135" t="s">
        <v>93</v>
      </c>
      <c r="C66" s="72" t="s">
        <v>94</v>
      </c>
      <c r="D66" s="136" t="s">
        <v>95</v>
      </c>
      <c r="E66" s="72" t="s">
        <v>17</v>
      </c>
      <c r="F66" s="73" t="s">
        <v>18</v>
      </c>
      <c r="G66" s="137">
        <v>0</v>
      </c>
      <c r="H66" s="137">
        <f>100-5.1</f>
        <v>94.9</v>
      </c>
      <c r="I66" s="137">
        <f>G66+H66</f>
        <v>94.9</v>
      </c>
    </row>
    <row r="67" spans="1:9" s="11" customFormat="1" ht="38.25">
      <c r="A67" s="81" t="s">
        <v>96</v>
      </c>
      <c r="B67" s="131" t="s">
        <v>97</v>
      </c>
      <c r="C67" s="69" t="s">
        <v>94</v>
      </c>
      <c r="D67" s="129" t="s">
        <v>98</v>
      </c>
      <c r="E67" s="69" t="s">
        <v>17</v>
      </c>
      <c r="F67" s="70" t="s">
        <v>87</v>
      </c>
      <c r="G67" s="128">
        <v>0</v>
      </c>
      <c r="H67" s="128">
        <f>1100-120-840-0.9</f>
        <v>139.1</v>
      </c>
      <c r="I67" s="128">
        <f>G67+H67</f>
        <v>139.1</v>
      </c>
    </row>
    <row r="68" spans="1:9" s="11" customFormat="1" ht="12.75">
      <c r="A68" s="81" t="s">
        <v>136</v>
      </c>
      <c r="B68" s="131" t="s">
        <v>137</v>
      </c>
      <c r="C68" s="72" t="s">
        <v>94</v>
      </c>
      <c r="D68" s="136" t="s">
        <v>95</v>
      </c>
      <c r="E68" s="72" t="s">
        <v>17</v>
      </c>
      <c r="F68" s="73" t="s">
        <v>18</v>
      </c>
      <c r="G68" s="137">
        <v>0</v>
      </c>
      <c r="H68" s="132">
        <f>120-1</f>
        <v>119</v>
      </c>
      <c r="I68" s="132">
        <f>G68+H68</f>
        <v>119</v>
      </c>
    </row>
    <row r="69" spans="1:9" s="11" customFormat="1" ht="15" thickBot="1">
      <c r="A69" s="43"/>
      <c r="B69" s="223" t="s">
        <v>99</v>
      </c>
      <c r="C69" s="223"/>
      <c r="D69" s="223"/>
      <c r="E69" s="223"/>
      <c r="F69" s="224"/>
      <c r="G69" s="133">
        <v>0</v>
      </c>
      <c r="H69" s="133">
        <f>H66+H67+H68</f>
        <v>353</v>
      </c>
      <c r="I69" s="133">
        <f>G69+H69</f>
        <v>353</v>
      </c>
    </row>
    <row r="70" spans="1:9" s="11" customFormat="1" ht="16.5" thickBot="1">
      <c r="A70" s="80" t="s">
        <v>105</v>
      </c>
      <c r="B70" s="239" t="s">
        <v>129</v>
      </c>
      <c r="C70" s="240"/>
      <c r="D70" s="240"/>
      <c r="E70" s="240"/>
      <c r="F70" s="241"/>
      <c r="G70" s="54"/>
      <c r="H70" s="139"/>
      <c r="I70" s="65"/>
    </row>
    <row r="71" spans="1:9" s="11" customFormat="1" ht="15">
      <c r="A71" s="140" t="s">
        <v>130</v>
      </c>
      <c r="B71" s="141" t="s">
        <v>131</v>
      </c>
      <c r="C71" s="136" t="s">
        <v>13</v>
      </c>
      <c r="D71" s="136" t="s">
        <v>169</v>
      </c>
      <c r="E71" s="136" t="s">
        <v>17</v>
      </c>
      <c r="F71" s="136" t="s">
        <v>18</v>
      </c>
      <c r="G71" s="142">
        <v>0</v>
      </c>
      <c r="H71" s="142">
        <v>99.6</v>
      </c>
      <c r="I71" s="91">
        <v>99.6</v>
      </c>
    </row>
    <row r="72" spans="1:9" s="11" customFormat="1" ht="14.25">
      <c r="A72" s="81"/>
      <c r="B72" s="242" t="s">
        <v>49</v>
      </c>
      <c r="C72" s="242"/>
      <c r="D72" s="242"/>
      <c r="E72" s="242"/>
      <c r="F72" s="242"/>
      <c r="G72" s="83">
        <v>0</v>
      </c>
      <c r="H72" s="83">
        <f>H71</f>
        <v>99.6</v>
      </c>
      <c r="I72" s="83">
        <f>I71</f>
        <v>99.6</v>
      </c>
    </row>
    <row r="73" spans="1:9" s="11" customFormat="1" ht="25.5" customHeight="1">
      <c r="A73" s="81"/>
      <c r="B73" s="243" t="s">
        <v>132</v>
      </c>
      <c r="C73" s="244"/>
      <c r="D73" s="244"/>
      <c r="E73" s="244"/>
      <c r="F73" s="245"/>
      <c r="G73" s="143">
        <f>G63+G69+G72</f>
        <v>0</v>
      </c>
      <c r="H73" s="143">
        <f>H63+H69+H72</f>
        <v>5460.000000000001</v>
      </c>
      <c r="I73" s="143">
        <f>G73+H73</f>
        <v>5460.000000000001</v>
      </c>
    </row>
    <row r="74" spans="1:9" s="11" customFormat="1" ht="16.5" thickBot="1">
      <c r="A74" s="80" t="s">
        <v>105</v>
      </c>
      <c r="B74" s="239" t="s">
        <v>106</v>
      </c>
      <c r="C74" s="240"/>
      <c r="D74" s="240"/>
      <c r="E74" s="240"/>
      <c r="F74" s="241"/>
      <c r="G74" s="65"/>
      <c r="H74" s="65"/>
      <c r="I74" s="65"/>
    </row>
    <row r="75" spans="1:9" s="11" customFormat="1" ht="16.5" thickBot="1">
      <c r="A75" s="80" t="s">
        <v>107</v>
      </c>
      <c r="B75" s="144" t="s">
        <v>108</v>
      </c>
      <c r="C75" s="138"/>
      <c r="D75" s="138"/>
      <c r="E75" s="138"/>
      <c r="F75" s="138"/>
      <c r="G75" s="57"/>
      <c r="H75" s="57"/>
      <c r="I75" s="57"/>
    </row>
    <row r="76" spans="1:9" s="11" customFormat="1" ht="13.5">
      <c r="A76" s="81" t="s">
        <v>109</v>
      </c>
      <c r="B76" s="145" t="s">
        <v>110</v>
      </c>
      <c r="C76" s="69" t="s">
        <v>111</v>
      </c>
      <c r="D76" s="129" t="s">
        <v>112</v>
      </c>
      <c r="E76" s="69" t="s">
        <v>113</v>
      </c>
      <c r="F76" s="70"/>
      <c r="G76" s="146">
        <f>G77+G78+G80</f>
        <v>0</v>
      </c>
      <c r="H76" s="146">
        <f>SUM(H77:H80)</f>
        <v>2069.7</v>
      </c>
      <c r="I76" s="146">
        <f>I77+I78+I80</f>
        <v>1069.6999999999998</v>
      </c>
    </row>
    <row r="77" spans="1:9" s="11" customFormat="1" ht="25.5">
      <c r="A77" s="147"/>
      <c r="B77" s="131" t="s">
        <v>171</v>
      </c>
      <c r="C77" s="69"/>
      <c r="D77" s="129"/>
      <c r="E77" s="69"/>
      <c r="F77" s="70" t="s">
        <v>18</v>
      </c>
      <c r="G77" s="128">
        <v>0</v>
      </c>
      <c r="H77" s="128">
        <v>567.3</v>
      </c>
      <c r="I77" s="191">
        <f aca="true" t="shared" si="2" ref="I77:I83">G77+H77</f>
        <v>567.3</v>
      </c>
    </row>
    <row r="78" spans="1:9" s="11" customFormat="1" ht="25.5">
      <c r="A78" s="147"/>
      <c r="B78" s="131" t="s">
        <v>172</v>
      </c>
      <c r="C78" s="69"/>
      <c r="D78" s="129"/>
      <c r="E78" s="69"/>
      <c r="F78" s="70" t="s">
        <v>18</v>
      </c>
      <c r="G78" s="128">
        <v>0</v>
      </c>
      <c r="H78" s="128">
        <v>377.4</v>
      </c>
      <c r="I78" s="191">
        <f t="shared" si="2"/>
        <v>377.4</v>
      </c>
    </row>
    <row r="79" spans="1:9" s="11" customFormat="1" ht="25.5">
      <c r="A79" s="148"/>
      <c r="B79" s="131" t="s">
        <v>144</v>
      </c>
      <c r="C79" s="69"/>
      <c r="D79" s="129"/>
      <c r="E79" s="69"/>
      <c r="F79" s="70" t="s">
        <v>18</v>
      </c>
      <c r="G79" s="128">
        <v>0</v>
      </c>
      <c r="H79" s="128">
        <f>147.8+852.2</f>
        <v>1000</v>
      </c>
      <c r="I79" s="192">
        <f t="shared" si="2"/>
        <v>1000</v>
      </c>
    </row>
    <row r="80" spans="1:9" s="11" customFormat="1" ht="26.25" thickBot="1">
      <c r="A80" s="149"/>
      <c r="B80" s="131" t="s">
        <v>173</v>
      </c>
      <c r="C80" s="69"/>
      <c r="D80" s="129"/>
      <c r="E80" s="69"/>
      <c r="F80" s="70" t="s">
        <v>18</v>
      </c>
      <c r="G80" s="128">
        <v>0</v>
      </c>
      <c r="H80" s="128">
        <v>125</v>
      </c>
      <c r="I80" s="192">
        <f t="shared" si="2"/>
        <v>125</v>
      </c>
    </row>
    <row r="81" spans="1:9" s="11" customFormat="1" ht="15.75" thickBot="1">
      <c r="A81" s="185"/>
      <c r="B81" s="131" t="s">
        <v>110</v>
      </c>
      <c r="C81" s="69" t="s">
        <v>111</v>
      </c>
      <c r="D81" s="129" t="s">
        <v>174</v>
      </c>
      <c r="E81" s="69" t="s">
        <v>113</v>
      </c>
      <c r="F81" s="69" t="s">
        <v>18</v>
      </c>
      <c r="G81" s="197">
        <v>944.7</v>
      </c>
      <c r="H81" s="197">
        <v>0</v>
      </c>
      <c r="I81" s="198">
        <f t="shared" si="2"/>
        <v>944.7</v>
      </c>
    </row>
    <row r="82" spans="1:9" s="11" customFormat="1" ht="26.25" thickBot="1">
      <c r="A82" s="185"/>
      <c r="B82" s="131" t="s">
        <v>171</v>
      </c>
      <c r="C82" s="69"/>
      <c r="D82" s="129"/>
      <c r="E82" s="69"/>
      <c r="F82" s="69" t="s">
        <v>18</v>
      </c>
      <c r="G82" s="132">
        <v>567.3</v>
      </c>
      <c r="H82" s="132">
        <v>0</v>
      </c>
      <c r="I82" s="193">
        <f t="shared" si="2"/>
        <v>567.3</v>
      </c>
    </row>
    <row r="83" spans="1:9" s="11" customFormat="1" ht="26.25" thickBot="1">
      <c r="A83" s="185"/>
      <c r="B83" s="131" t="s">
        <v>172</v>
      </c>
      <c r="C83" s="69"/>
      <c r="D83" s="129"/>
      <c r="E83" s="69"/>
      <c r="F83" s="69" t="s">
        <v>18</v>
      </c>
      <c r="G83" s="132">
        <v>377.4</v>
      </c>
      <c r="H83" s="132">
        <v>0</v>
      </c>
      <c r="I83" s="193">
        <f t="shared" si="2"/>
        <v>377.4</v>
      </c>
    </row>
    <row r="84" spans="1:9" s="11" customFormat="1" ht="15" thickBot="1">
      <c r="A84" s="185"/>
      <c r="B84" s="186"/>
      <c r="C84" s="187"/>
      <c r="D84" s="188"/>
      <c r="E84" s="187"/>
      <c r="F84" s="187"/>
      <c r="G84" s="189"/>
      <c r="H84" s="189"/>
      <c r="I84" s="190"/>
    </row>
    <row r="85" spans="1:9" s="11" customFormat="1" ht="16.5" thickBot="1">
      <c r="A85" s="43"/>
      <c r="B85" s="223" t="s">
        <v>119</v>
      </c>
      <c r="C85" s="223"/>
      <c r="D85" s="223"/>
      <c r="E85" s="254"/>
      <c r="F85" s="255"/>
      <c r="G85" s="75">
        <f>G81</f>
        <v>944.7</v>
      </c>
      <c r="H85" s="75">
        <f>H76</f>
        <v>2069.7</v>
      </c>
      <c r="I85" s="75">
        <f>G85+H85</f>
        <v>3014.3999999999996</v>
      </c>
    </row>
    <row r="86" spans="1:9" s="11" customFormat="1" ht="16.5" thickBot="1">
      <c r="A86" s="80" t="s">
        <v>114</v>
      </c>
      <c r="B86" s="239" t="s">
        <v>115</v>
      </c>
      <c r="C86" s="240"/>
      <c r="D86" s="240"/>
      <c r="E86" s="240"/>
      <c r="F86" s="241"/>
      <c r="G86" s="65"/>
      <c r="H86" s="65"/>
      <c r="I86" s="65"/>
    </row>
    <row r="87" spans="1:9" s="11" customFormat="1" ht="12.75">
      <c r="A87" s="81" t="s">
        <v>116</v>
      </c>
      <c r="B87" s="150" t="s">
        <v>117</v>
      </c>
      <c r="C87" s="69" t="s">
        <v>118</v>
      </c>
      <c r="D87" s="69" t="s">
        <v>168</v>
      </c>
      <c r="E87" s="69" t="s">
        <v>17</v>
      </c>
      <c r="F87" s="70" t="s">
        <v>18</v>
      </c>
      <c r="G87" s="151">
        <v>0</v>
      </c>
      <c r="H87" s="152">
        <v>500</v>
      </c>
      <c r="I87" s="152">
        <f>G87+H87</f>
        <v>500</v>
      </c>
    </row>
    <row r="88" spans="1:9" s="11" customFormat="1" ht="16.5" customHeight="1" thickBot="1">
      <c r="A88" s="43"/>
      <c r="B88" s="250" t="s">
        <v>120</v>
      </c>
      <c r="C88" s="250"/>
      <c r="D88" s="250"/>
      <c r="E88" s="250"/>
      <c r="F88" s="251"/>
      <c r="G88" s="153">
        <f>G87</f>
        <v>0</v>
      </c>
      <c r="H88" s="153">
        <f>H87</f>
        <v>500</v>
      </c>
      <c r="I88" s="153">
        <f>I87</f>
        <v>500</v>
      </c>
    </row>
    <row r="89" spans="1:9" s="11" customFormat="1" ht="16.5" customHeight="1">
      <c r="A89" s="194" t="s">
        <v>163</v>
      </c>
      <c r="B89" s="231" t="s">
        <v>162</v>
      </c>
      <c r="C89" s="232"/>
      <c r="D89" s="232"/>
      <c r="E89" s="232"/>
      <c r="F89" s="232"/>
      <c r="G89" s="231"/>
      <c r="H89" s="232"/>
      <c r="I89" s="232"/>
    </row>
    <row r="90" spans="1:9" s="11" customFormat="1" ht="41.25" customHeight="1">
      <c r="A90" s="81" t="s">
        <v>165</v>
      </c>
      <c r="B90" s="131" t="s">
        <v>164</v>
      </c>
      <c r="C90" s="69" t="s">
        <v>166</v>
      </c>
      <c r="D90" s="69" t="s">
        <v>167</v>
      </c>
      <c r="E90" s="69" t="s">
        <v>170</v>
      </c>
      <c r="F90" s="70" t="s">
        <v>18</v>
      </c>
      <c r="G90" s="128">
        <v>12891.6</v>
      </c>
      <c r="H90" s="179">
        <v>0</v>
      </c>
      <c r="I90" s="151">
        <f>G90+H90</f>
        <v>12891.6</v>
      </c>
    </row>
    <row r="91" spans="1:9" s="11" customFormat="1" ht="16.5" customHeight="1" thickBot="1">
      <c r="A91" s="195"/>
      <c r="B91" s="196"/>
      <c r="C91" s="196"/>
      <c r="D91" s="196"/>
      <c r="E91" s="196"/>
      <c r="F91" s="196"/>
      <c r="G91" s="153">
        <f>G90</f>
        <v>12891.6</v>
      </c>
      <c r="H91" s="153">
        <f>H90</f>
        <v>0</v>
      </c>
      <c r="I91" s="153">
        <f>I90</f>
        <v>12891.6</v>
      </c>
    </row>
    <row r="92" spans="1:9" s="22" customFormat="1" ht="16.5" thickBot="1">
      <c r="A92" s="44"/>
      <c r="B92" s="34" t="s">
        <v>67</v>
      </c>
      <c r="C92" s="34"/>
      <c r="D92" s="34"/>
      <c r="E92" s="34"/>
      <c r="F92" s="34"/>
      <c r="G92" s="154">
        <f>G73+G85+G88+G91</f>
        <v>13836.300000000001</v>
      </c>
      <c r="H92" s="60">
        <f>H73+H85+H88+H91</f>
        <v>8029.700000000001</v>
      </c>
      <c r="I92" s="154">
        <f>I73+I85+I88+I91</f>
        <v>21866</v>
      </c>
    </row>
    <row r="93" spans="1:9" ht="17.25" thickBot="1" thickTop="1">
      <c r="A93" s="45"/>
      <c r="B93" s="252" t="s">
        <v>54</v>
      </c>
      <c r="C93" s="253"/>
      <c r="D93" s="253"/>
      <c r="E93" s="253"/>
      <c r="F93" s="253"/>
      <c r="G93" s="79">
        <f>G33+G92</f>
        <v>24152.300000000003</v>
      </c>
      <c r="H93" s="66">
        <f>H33+H92</f>
        <v>9999.400000000001</v>
      </c>
      <c r="I93" s="68">
        <f>I33+I92</f>
        <v>34151.7</v>
      </c>
    </row>
  </sheetData>
  <sheetProtection/>
  <mergeCells count="48">
    <mergeCell ref="B86:F86"/>
    <mergeCell ref="B88:F88"/>
    <mergeCell ref="B93:F93"/>
    <mergeCell ref="B85:F85"/>
    <mergeCell ref="B89:F89"/>
    <mergeCell ref="G89:I89"/>
    <mergeCell ref="B52:F52"/>
    <mergeCell ref="B65:F65"/>
    <mergeCell ref="B69:F69"/>
    <mergeCell ref="B74:F74"/>
    <mergeCell ref="B70:F70"/>
    <mergeCell ref="B72:F72"/>
    <mergeCell ref="B73:F73"/>
    <mergeCell ref="B53:F53"/>
    <mergeCell ref="B64:F64"/>
    <mergeCell ref="B63:F63"/>
    <mergeCell ref="D1:I1"/>
    <mergeCell ref="C2:I2"/>
    <mergeCell ref="C3:I3"/>
    <mergeCell ref="B4:I4"/>
    <mergeCell ref="A11:H11"/>
    <mergeCell ref="A12:H12"/>
    <mergeCell ref="A13:H13"/>
    <mergeCell ref="A14:H14"/>
    <mergeCell ref="B51:F51"/>
    <mergeCell ref="B32:F32"/>
    <mergeCell ref="B43:F43"/>
    <mergeCell ref="A16:A17"/>
    <mergeCell ref="B16:B17"/>
    <mergeCell ref="B25:E25"/>
    <mergeCell ref="B19:F19"/>
    <mergeCell ref="C16:C17"/>
    <mergeCell ref="B47:F47"/>
    <mergeCell ref="B34:F34"/>
    <mergeCell ref="B33:F33"/>
    <mergeCell ref="B35:F35"/>
    <mergeCell ref="B36:E36"/>
    <mergeCell ref="B40:E40"/>
    <mergeCell ref="D5:I5"/>
    <mergeCell ref="C6:I6"/>
    <mergeCell ref="F16:F17"/>
    <mergeCell ref="B18:F18"/>
    <mergeCell ref="G16:I16"/>
    <mergeCell ref="H15:I15"/>
    <mergeCell ref="C7:I7"/>
    <mergeCell ref="C8:I8"/>
    <mergeCell ref="D16:D17"/>
    <mergeCell ref="E16:E17"/>
  </mergeCells>
  <printOptions horizontalCentered="1"/>
  <pageMargins left="1.1811023622047245" right="0.5905511811023623" top="0.5905511811023623" bottom="0.5905511811023623" header="0.5118110236220472" footer="0.5118110236220472"/>
  <pageSetup fitToHeight="2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Admin</cp:lastModifiedBy>
  <cp:lastPrinted>2011-06-16T06:05:21Z</cp:lastPrinted>
  <dcterms:created xsi:type="dcterms:W3CDTF">2008-08-28T13:16:53Z</dcterms:created>
  <dcterms:modified xsi:type="dcterms:W3CDTF">2011-11-25T10:53:27Z</dcterms:modified>
  <cp:category/>
  <cp:version/>
  <cp:contentType/>
  <cp:contentStatus/>
</cp:coreProperties>
</file>