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1197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<sst xmlns="http://schemas.openxmlformats.org/spreadsheetml/2006/main" count="87" uniqueCount="75">
  <si>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ПРОЧИЕ ОБЪЕКТЫ</t>
  </si>
  <si>
    <t>АДРЕСНАЯ ПРОГРАММА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</si>
  <si>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</si>
  <si>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</si>
  <si>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</si>
  <si>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</si>
  <si>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План финансирования 2019 год, всего</t>
  </si>
  <si>
    <t>в том числе  средства</t>
  </si>
  <si>
    <t>областного бюджета</t>
  </si>
  <si>
    <t>местного бюджета</t>
  </si>
  <si>
    <t>ПРОГРАММНЫЕ РАСХОДЫ</t>
  </si>
  <si>
    <t>1</t>
  </si>
  <si>
    <t>Газоснабжение</t>
  </si>
  <si>
    <t>ВСЕГО по МУНИЦИПАЛЬНЫМ ПРОГРАММАМ</t>
  </si>
  <si>
    <t>2</t>
  </si>
  <si>
    <t>ВСЕГО по объектам муниципального образования</t>
  </si>
  <si>
    <t xml:space="preserve">  строительства (реконструкции) и  ремонта объектов,</t>
  </si>
  <si>
    <t>Водоснабжение</t>
  </si>
  <si>
    <t xml:space="preserve"> расположенных на территории МО Мгинское городское поселение  на 2019 год     </t>
  </si>
  <si>
    <t>итого по программе "Содействие развитию части территории г.п. Мга, являющегося административ-ным центром муниципального образования Мгинское городское поселение Ки-ровского муниципального района Ленинградской области"</t>
  </si>
  <si>
    <t>Ремонт дворовой территории многоквартирных жилых домов по адресу г.п. Мга, шоссе революции, д. 38б</t>
  </si>
  <si>
    <t>Дворовые территории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</si>
  <si>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</si>
  <si>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итого по программе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</si>
  <si>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Проектно-изыскательские работы по распределительному газопроводу в д. Пухолово Кировского района Ленинградской области.</t>
  </si>
  <si>
    <t>3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</si>
  <si>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</si>
  <si>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итого по программе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</si>
  <si>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Строительство системы водоснабжения д.Сологубовка и д.Лезье (в том числе проектные работы)</t>
  </si>
  <si>
    <t>Авторский надзор</t>
  </si>
  <si>
    <t>Технологическое присоединение</t>
  </si>
  <si>
    <t>Строительно-монтажные работы</t>
  </si>
  <si>
    <t>4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</si>
  <si>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</si>
  <si>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итого по программе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</si>
  <si>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Тепловые сети</t>
  </si>
  <si>
    <t>5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</si>
  <si>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</si>
  <si>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итого по программе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</si>
  <si>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Благоустройство дворовой территории многоквартирных домов №11 и №15 по ул. Пролетарская в г.п. Мга</t>
  </si>
  <si>
    <t>ИТОГО:</t>
  </si>
  <si>
    <t>ВСЕГО по непрограммным расходам</t>
  </si>
  <si>
    <t>6</t>
  </si>
  <si>
    <t>7</t>
  </si>
  <si>
    <t>0502 09001S0200 414 228</t>
  </si>
  <si>
    <t>0409 4М001S4390 244 225</t>
  </si>
  <si>
    <t>0502 4V001S5670 414 226</t>
  </si>
  <si>
    <t>0503 1М101L5550 244 225</t>
  </si>
  <si>
    <t>0502 7Р101S0160 244 225</t>
  </si>
  <si>
    <t>0113 9890910090 244 225</t>
  </si>
  <si>
    <t>Здание администрации</t>
  </si>
  <si>
    <t>Ремонт входа в подвал и фасада здания</t>
  </si>
  <si>
    <t>Ремонт квартиры ул.Связи, д.4 кв.10</t>
  </si>
  <si>
    <t>0501 9890915010 244 225</t>
  </si>
  <si>
    <t>Муниципальный жилой фонд</t>
  </si>
  <si>
    <t>Ремонт участка тепловой сети от ТК 16 и до ТК-20 по ул. Майора Жаринова от котельной п. Мга , ул Маяковского, д.4а</t>
  </si>
  <si>
    <t>8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</si>
  <si>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</si>
  <si>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итого по программе 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</si>
  <si>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Капитальный ремонт объектов культуры</t>
  </si>
  <si>
    <t>Капитальный ремонт здания МКУК "КДЦ Мга" в частим ремонта танцевального зала, в том числе замена постановочного освещения</t>
  </si>
  <si>
    <t>Строительный контроль (Технический надзор)</t>
  </si>
  <si>
    <t>выполнение работ запланировано в 4 кв.</t>
  </si>
  <si>
    <t xml:space="preserve">План 1 квартал 2019, всего  </t>
  </si>
  <si>
    <t>Факт 1 квартал 2019, всего</t>
  </si>
  <si>
    <t>Отклонения</t>
  </si>
  <si>
    <t>Примечание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</si>
  <si>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</si>
  <si>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выполнение работ запланировано в 3 кв.</t>
  </si>
  <si>
    <t>выполнение работ запланировано в 2 кв.</t>
  </si>
  <si>
    <t>8001 10101S0350 243 225</t>
  </si>
  <si>
    <t>(тыс. руб)</t>
  </si>
  <si>
    <t>Глава администрации                                                                                        С.К.Соколовский</t>
  </si>
  <si>
    <t xml:space="preserve"> тел. 56-963 </t>
  </si>
  <si>
    <t>исп. Ладышева Н.В.,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</si>
</sst>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&quot;р.&quot;"/>
    <numFmt numFmtId="179" formatCode="#,##0.0_р_."/>
    <numFmt numFmtId="180" formatCode="#,##0_р_."/>
    <numFmt numFmtId="181" formatCode="#,##0.000"/>
    <numFmt numFmtId="182" formatCode="_-* #,##0.0_р_._-;\-* #,##0.0_р_._-;_-* &quot;-&quot;?_р_._-;_-@_-"/>
    <numFmt numFmtId="183" formatCode="#,##0.00_р_."/>
    <numFmt numFmtId="184" formatCode="[$€-2]\ ###,000_);[Red]\([$€-2]\ ###,000\)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6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0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 vertical="top"/>
    </xf>
    <xf numFmtId="49" fontId="4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74" fontId="4" fillId="33" borderId="15" xfId="0" applyNumberFormat="1" applyFont="1" applyFill="1" applyBorder="1" applyAlignment="1">
      <alignment horizontal="center" vertical="center"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1" fillId="33" borderId="14" xfId="0" applyNumberFormat="1" applyFont="1" applyFill="1" applyBorder="1" applyAlignment="1">
      <alignment horizontal="center" wrapText="1"/>
    </xf>
    <xf numFmtId="174" fontId="11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wrapText="1"/>
    </xf>
    <xf numFmtId="174" fontId="13" fillId="33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4" fontId="11" fillId="33" borderId="17" xfId="0" applyNumberFormat="1" applyFont="1" applyFill="1" applyBorder="1" applyAlignment="1">
      <alignment horizontal="center" vertical="center" wrapText="1"/>
    </xf>
    <xf numFmtId="174" fontId="11" fillId="33" borderId="12" xfId="0" applyNumberFormat="1" applyFont="1" applyFill="1" applyBorder="1" applyAlignment="1">
      <alignment horizontal="center" vertical="center" wrapText="1"/>
    </xf>
    <xf numFmtId="174" fontId="11" fillId="33" borderId="12" xfId="0" applyNumberFormat="1" applyFont="1" applyFill="1" applyBorder="1" applyAlignment="1">
      <alignment horizontal="center" wrapText="1"/>
    </xf>
    <xf numFmtId="174" fontId="11" fillId="33" borderId="18" xfId="0" applyNumberFormat="1" applyFont="1" applyFill="1" applyBorder="1" applyAlignment="1">
      <alignment horizontal="center" vertical="center" wrapText="1"/>
    </xf>
    <xf numFmtId="174" fontId="11" fillId="33" borderId="19" xfId="0" applyNumberFormat="1" applyFont="1" applyFill="1" applyBorder="1" applyAlignment="1">
      <alignment horizontal="center" wrapText="1"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21" xfId="0" applyNumberFormat="1" applyFont="1" applyFill="1" applyBorder="1" applyAlignment="1">
      <alignment horizontal="center" vertical="center" wrapText="1"/>
    </xf>
    <xf numFmtId="174" fontId="14" fillId="33" borderId="11" xfId="0" applyNumberFormat="1" applyFont="1" applyFill="1" applyBorder="1" applyAlignment="1">
      <alignment horizontal="center" vertical="center" wrapText="1"/>
    </xf>
    <xf numFmtId="174" fontId="4" fillId="33" borderId="22" xfId="0" applyNumberFormat="1" applyFont="1" applyFill="1" applyBorder="1" applyAlignment="1">
      <alignment horizontal="center" vertical="center"/>
    </xf>
    <xf numFmtId="174" fontId="4" fillId="33" borderId="19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4" fillId="33" borderId="21" xfId="0" applyNumberFormat="1" applyFont="1" applyFill="1" applyBorder="1" applyAlignment="1">
      <alignment horizontal="center" vertical="center" wrapText="1"/>
    </xf>
    <xf numFmtId="174" fontId="12" fillId="33" borderId="14" xfId="0" applyNumberFormat="1" applyFont="1" applyFill="1" applyBorder="1" applyAlignment="1">
      <alignment horizontal="center" wrapText="1"/>
    </xf>
    <xf numFmtId="174" fontId="12" fillId="33" borderId="21" xfId="0" applyNumberFormat="1" applyFont="1" applyFill="1" applyBorder="1" applyAlignment="1">
      <alignment horizontal="center" wrapText="1"/>
    </xf>
    <xf numFmtId="174" fontId="6" fillId="33" borderId="23" xfId="0" applyNumberFormat="1" applyFont="1" applyFill="1" applyBorder="1" applyAlignment="1">
      <alignment horizontal="center" vertical="center" wrapText="1"/>
    </xf>
    <xf numFmtId="174" fontId="6" fillId="33" borderId="24" xfId="0" applyNumberFormat="1" applyFont="1" applyFill="1" applyBorder="1" applyAlignment="1">
      <alignment horizontal="center" vertical="center" wrapText="1"/>
    </xf>
    <xf numFmtId="174" fontId="6" fillId="33" borderId="25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5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49" fontId="9" fillId="34" borderId="0" xfId="0" applyNumberFormat="1" applyFont="1" applyFill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4" fontId="12" fillId="33" borderId="30" xfId="0" applyNumberFormat="1" applyFont="1" applyFill="1" applyBorder="1" applyAlignment="1">
      <alignment horizontal="center" wrapText="1"/>
    </xf>
    <xf numFmtId="174" fontId="12" fillId="33" borderId="31" xfId="0" applyNumberFormat="1" applyFont="1" applyFill="1" applyBorder="1" applyAlignment="1">
      <alignment horizontal="center" wrapText="1"/>
    </xf>
    <xf numFmtId="174" fontId="12" fillId="33" borderId="19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174" fontId="4" fillId="33" borderId="32" xfId="0" applyNumberFormat="1" applyFont="1" applyFill="1" applyBorder="1" applyAlignment="1">
      <alignment horizontal="center" vertical="center"/>
    </xf>
    <xf numFmtId="174" fontId="4" fillId="33" borderId="15" xfId="0" applyNumberFormat="1" applyFont="1" applyFill="1" applyBorder="1" applyAlignment="1">
      <alignment horizontal="center" vertical="center"/>
    </xf>
    <xf numFmtId="174" fontId="11" fillId="33" borderId="33" xfId="0" applyNumberFormat="1" applyFont="1" applyFill="1" applyBorder="1" applyAlignment="1">
      <alignment horizontal="center" vertical="center" wrapText="1"/>
    </xf>
    <xf numFmtId="174" fontId="11" fillId="33" borderId="0" xfId="0" applyNumberFormat="1" applyFont="1" applyFill="1" applyBorder="1" applyAlignment="1">
      <alignment horizontal="center" vertical="center" wrapText="1"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1" fillId="33" borderId="14" xfId="0" applyNumberFormat="1" applyFont="1" applyFill="1" applyBorder="1" applyAlignment="1">
      <alignment horizontal="center" vertical="center" wrapText="1"/>
    </xf>
    <xf numFmtId="174" fontId="4" fillId="33" borderId="29" xfId="0" applyNumberFormat="1" applyFont="1" applyFill="1" applyBorder="1" applyAlignment="1">
      <alignment horizontal="center" vertical="center" wrapText="1"/>
    </xf>
    <xf numFmtId="174" fontId="4" fillId="33" borderId="19" xfId="0" applyNumberFormat="1" applyFont="1" applyFill="1" applyBorder="1" applyAlignment="1">
      <alignment horizontal="center" vertical="center" wrapText="1"/>
    </xf>
    <xf numFmtId="174" fontId="12" fillId="33" borderId="34" xfId="0" applyNumberFormat="1" applyFont="1" applyFill="1" applyBorder="1" applyAlignment="1">
      <alignment horizontal="center"/>
    </xf>
    <xf numFmtId="174" fontId="12" fillId="33" borderId="35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174" fontId="6" fillId="33" borderId="26" xfId="0" applyNumberFormat="1" applyFont="1" applyFill="1" applyBorder="1" applyAlignment="1">
      <alignment horizontal="center" vertical="center" wrapText="1"/>
    </xf>
    <xf numFmtId="174" fontId="6" fillId="33" borderId="27" xfId="0" applyNumberFormat="1" applyFont="1" applyFill="1" applyBorder="1" applyAlignment="1">
      <alignment horizontal="center" vertical="center" wrapText="1"/>
    </xf>
    <xf numFmtId="174" fontId="6" fillId="33" borderId="24" xfId="0" applyNumberFormat="1" applyFont="1" applyFill="1" applyBorder="1" applyAlignment="1">
      <alignment horizontal="center" vertical="center" wrapText="1"/>
    </xf>
    <xf numFmtId="174" fontId="13" fillId="33" borderId="36" xfId="0" applyNumberFormat="1" applyFont="1" applyFill="1" applyBorder="1" applyAlignment="1">
      <alignment horizontal="center" wrapText="1"/>
    </xf>
    <xf numFmtId="174" fontId="13" fillId="33" borderId="27" xfId="0" applyNumberFormat="1" applyFont="1" applyFill="1" applyBorder="1" applyAlignment="1">
      <alignment horizontal="center" wrapText="1"/>
    </xf>
    <xf numFmtId="174" fontId="13" fillId="33" borderId="24" xfId="0" applyNumberFormat="1" applyFont="1" applyFill="1" applyBorder="1" applyAlignment="1">
      <alignment horizontal="center" wrapText="1"/>
    </xf>
    <xf numFmtId="174" fontId="6" fillId="33" borderId="34" xfId="0" applyNumberFormat="1" applyFont="1" applyFill="1" applyBorder="1" applyAlignment="1">
      <alignment horizontal="center"/>
    </xf>
    <xf numFmtId="174" fontId="6" fillId="33" borderId="35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="110" zoomScaleNormal="110" zoomScalePageLayoutView="0" workbookViewId="0" topLeftCell="A1">
      <selection activeCell="H33" sqref="G33:H33"/>
    </sheetView>
  </sheetViews>
  <sheetFormatPr defaultColWidth="9.00390625" defaultRowHeight="12.75"/>
  <cols>
    <col min="1" max="1" width="2.375" style="7" customWidth="1"/>
    <col min="2" max="2" width="40.00390625" style="7" customWidth="1"/>
    <col min="3" max="3" width="15.625" style="7" customWidth="1"/>
    <col min="4" max="4" width="28.375" style="7" hidden="1" customWidth="1"/>
    <col min="5" max="5" width="26.375" style="7" customWidth="1"/>
    <col min="6" max="6" width="9.25390625" style="7" customWidth="1"/>
    <col min="7" max="8" width="8.125" style="7" customWidth="1"/>
    <col min="9" max="9" width="7.875" style="7" customWidth="1"/>
    <col min="10" max="10" width="8.625" style="7" customWidth="1"/>
    <col min="11" max="11" width="8.00390625" style="7" customWidth="1"/>
    <col min="12" max="12" width="8.25390625" style="7" customWidth="1"/>
    <col min="13" max="13" width="8.75390625" style="7" customWidth="1"/>
    <col min="14" max="14" width="8.125" style="7" customWidth="1"/>
    <col min="15" max="15" width="7.125" style="7" customWidth="1"/>
    <col min="17" max="17" width="5.125" style="0" customWidth="1"/>
  </cols>
  <sheetData>
    <row r="2" spans="1:16" ht="13.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3.5">
      <c r="A3" s="48" t="s">
        <v>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256" ht="13.5" customHeight="1">
      <c r="A4" s="48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8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8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8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8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8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8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8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8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8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8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8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8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8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8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15" ht="14.25">
      <c r="A5" s="62"/>
      <c r="B5" s="62"/>
      <c r="C5" s="62"/>
      <c r="D5" s="62"/>
      <c r="E5" s="62"/>
      <c r="F5" s="62"/>
      <c r="G5" s="62"/>
      <c r="H5" s="62"/>
      <c r="O5"/>
    </row>
    <row r="6" spans="1:15" ht="15">
      <c r="A6" s="1"/>
      <c r="B6" s="2"/>
      <c r="C6" s="3"/>
      <c r="D6" s="3"/>
      <c r="E6" s="3"/>
      <c r="F6" s="3"/>
      <c r="G6" s="3"/>
      <c r="H6" s="4"/>
      <c r="I6" s="3"/>
      <c r="J6" s="3"/>
      <c r="K6" s="4"/>
      <c r="L6" s="3"/>
      <c r="M6" s="3"/>
      <c r="N6" s="4"/>
      <c r="O6" s="8" t="s">
        <v>71</v>
      </c>
    </row>
    <row r="7" spans="1:16" s="14" customFormat="1" ht="15.75" customHeight="1">
      <c r="A7" s="54" t="s">
        <v>2</v>
      </c>
      <c r="B7" s="54" t="s">
        <v>3</v>
      </c>
      <c r="C7" s="54" t="s">
        <v>4</v>
      </c>
      <c r="D7" s="13"/>
      <c r="E7" s="54" t="s">
        <v>5</v>
      </c>
      <c r="F7" s="54" t="s">
        <v>6</v>
      </c>
      <c r="G7" s="57" t="s">
        <v>7</v>
      </c>
      <c r="H7" s="58"/>
      <c r="I7" s="54" t="s">
        <v>63</v>
      </c>
      <c r="J7" s="57" t="s">
        <v>7</v>
      </c>
      <c r="K7" s="58"/>
      <c r="L7" s="54" t="s">
        <v>64</v>
      </c>
      <c r="M7" s="57" t="s">
        <v>7</v>
      </c>
      <c r="N7" s="58"/>
      <c r="O7" s="54" t="s">
        <v>65</v>
      </c>
      <c r="P7" s="54" t="s">
        <v>66</v>
      </c>
    </row>
    <row r="8" spans="1:16" s="14" customFormat="1" ht="53.25" customHeight="1">
      <c r="A8" s="54"/>
      <c r="B8" s="54"/>
      <c r="C8" s="54"/>
      <c r="D8" s="13"/>
      <c r="E8" s="54"/>
      <c r="F8" s="54"/>
      <c r="G8" s="15" t="s">
        <v>8</v>
      </c>
      <c r="H8" s="16" t="s">
        <v>9</v>
      </c>
      <c r="I8" s="54"/>
      <c r="J8" s="15" t="s">
        <v>8</v>
      </c>
      <c r="K8" s="16" t="s">
        <v>9</v>
      </c>
      <c r="L8" s="54"/>
      <c r="M8" s="15" t="s">
        <v>8</v>
      </c>
      <c r="N8" s="16" t="s">
        <v>9</v>
      </c>
      <c r="O8" s="54"/>
      <c r="P8" s="54"/>
    </row>
    <row r="9" spans="1:16" s="14" customFormat="1" ht="13.5" thickBot="1">
      <c r="A9" s="5">
        <v>1</v>
      </c>
      <c r="B9" s="6">
        <v>2</v>
      </c>
      <c r="C9" s="6">
        <v>3</v>
      </c>
      <c r="D9" s="6"/>
      <c r="E9" s="6">
        <v>4</v>
      </c>
      <c r="F9" s="6">
        <f>E9+1</f>
        <v>5</v>
      </c>
      <c r="G9" s="6">
        <f aca="true" t="shared" si="0" ref="G9:P9">F9+1</f>
        <v>6</v>
      </c>
      <c r="H9" s="6">
        <f t="shared" si="0"/>
        <v>7</v>
      </c>
      <c r="I9" s="6">
        <f t="shared" si="0"/>
        <v>8</v>
      </c>
      <c r="J9" s="6">
        <f t="shared" si="0"/>
        <v>9</v>
      </c>
      <c r="K9" s="6">
        <f t="shared" si="0"/>
        <v>10</v>
      </c>
      <c r="L9" s="6">
        <f t="shared" si="0"/>
        <v>11</v>
      </c>
      <c r="M9" s="6">
        <f t="shared" si="0"/>
        <v>12</v>
      </c>
      <c r="N9" s="6">
        <f t="shared" si="0"/>
        <v>13</v>
      </c>
      <c r="O9" s="6">
        <f t="shared" si="0"/>
        <v>14</v>
      </c>
      <c r="P9" s="6">
        <f t="shared" si="0"/>
        <v>15</v>
      </c>
    </row>
    <row r="10" spans="1:16" s="14" customFormat="1" ht="16.5" customHeight="1" thickBot="1">
      <c r="A10" s="51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s="14" customFormat="1" ht="69" customHeight="1">
      <c r="A11" s="17" t="s">
        <v>11</v>
      </c>
      <c r="B11" s="18" t="s">
        <v>22</v>
      </c>
      <c r="C11" s="18" t="s">
        <v>12</v>
      </c>
      <c r="D11" s="18" t="s">
        <v>44</v>
      </c>
      <c r="E11" s="19" t="s">
        <v>24</v>
      </c>
      <c r="F11" s="20">
        <f>H11</f>
        <v>100</v>
      </c>
      <c r="G11" s="20">
        <v>0</v>
      </c>
      <c r="H11" s="20">
        <v>100</v>
      </c>
      <c r="I11" s="20">
        <f>K11</f>
        <v>0</v>
      </c>
      <c r="J11" s="20">
        <v>0</v>
      </c>
      <c r="K11" s="20">
        <v>0</v>
      </c>
      <c r="L11" s="20">
        <f>N11</f>
        <v>0</v>
      </c>
      <c r="M11" s="20">
        <v>0</v>
      </c>
      <c r="N11" s="20">
        <v>0</v>
      </c>
      <c r="O11" s="20">
        <f>I11-L11</f>
        <v>0</v>
      </c>
      <c r="P11" s="21" t="s">
        <v>62</v>
      </c>
    </row>
    <row r="12" spans="1:16" s="14" customFormat="1" ht="29.25" customHeight="1" thickBot="1">
      <c r="A12" s="59" t="s">
        <v>23</v>
      </c>
      <c r="B12" s="60"/>
      <c r="C12" s="60"/>
      <c r="D12" s="60"/>
      <c r="E12" s="61"/>
      <c r="F12" s="22">
        <f>H12+G12</f>
        <v>100</v>
      </c>
      <c r="G12" s="22">
        <f>SUM(G11:G11)</f>
        <v>0</v>
      </c>
      <c r="H12" s="22">
        <f>SUM(H11:H11)</f>
        <v>100</v>
      </c>
      <c r="I12" s="22">
        <f>K12+J12</f>
        <v>0</v>
      </c>
      <c r="J12" s="22">
        <f>SUM(J11:J11)</f>
        <v>0</v>
      </c>
      <c r="K12" s="22">
        <f>SUM(K11:K11)</f>
        <v>0</v>
      </c>
      <c r="L12" s="22">
        <f>N12+M12</f>
        <v>0</v>
      </c>
      <c r="M12" s="22">
        <f>SUM(M11:M11)</f>
        <v>0</v>
      </c>
      <c r="N12" s="22">
        <f>SUM(N11:N11)</f>
        <v>0</v>
      </c>
      <c r="O12" s="22">
        <f aca="true" t="shared" si="1" ref="O12:O27">I12-L12</f>
        <v>0</v>
      </c>
      <c r="P12" s="23"/>
    </row>
    <row r="13" spans="1:16" s="14" customFormat="1" ht="90.75" customHeight="1">
      <c r="A13" s="17" t="s">
        <v>14</v>
      </c>
      <c r="B13" s="18" t="s">
        <v>67</v>
      </c>
      <c r="C13" s="24" t="s">
        <v>21</v>
      </c>
      <c r="D13" s="18" t="s">
        <v>45</v>
      </c>
      <c r="E13" s="19" t="s">
        <v>20</v>
      </c>
      <c r="F13" s="20">
        <f>H13+G13</f>
        <v>2627.6</v>
      </c>
      <c r="G13" s="20">
        <v>2057.6</v>
      </c>
      <c r="H13" s="20">
        <f>500+70</f>
        <v>570</v>
      </c>
      <c r="I13" s="20">
        <f>K13+J13</f>
        <v>0</v>
      </c>
      <c r="J13" s="20">
        <v>0</v>
      </c>
      <c r="K13" s="20">
        <v>0</v>
      </c>
      <c r="L13" s="20">
        <f>N13+M13</f>
        <v>0</v>
      </c>
      <c r="M13" s="20">
        <v>0</v>
      </c>
      <c r="N13" s="20">
        <v>0</v>
      </c>
      <c r="O13" s="20">
        <v>0</v>
      </c>
      <c r="P13" s="21" t="s">
        <v>68</v>
      </c>
    </row>
    <row r="14" spans="1:16" s="14" customFormat="1" ht="39" customHeight="1">
      <c r="A14" s="59" t="s">
        <v>19</v>
      </c>
      <c r="B14" s="60"/>
      <c r="C14" s="60"/>
      <c r="D14" s="60"/>
      <c r="E14" s="61"/>
      <c r="F14" s="22">
        <f>H14+G14</f>
        <v>2627.6</v>
      </c>
      <c r="G14" s="22">
        <f>SUM(G13:G13)</f>
        <v>2057.6</v>
      </c>
      <c r="H14" s="22">
        <f>SUM(H13:H13)</f>
        <v>570</v>
      </c>
      <c r="I14" s="22">
        <f>K14+J14</f>
        <v>0</v>
      </c>
      <c r="J14" s="22">
        <f>SUM(J13:J13)</f>
        <v>0</v>
      </c>
      <c r="K14" s="22">
        <f>SUM(K13:K13)</f>
        <v>0</v>
      </c>
      <c r="L14" s="22">
        <f>N14+M14</f>
        <v>0</v>
      </c>
      <c r="M14" s="22">
        <f>SUM(M13:M13)</f>
        <v>0</v>
      </c>
      <c r="N14" s="22">
        <f>SUM(N13:N13)</f>
        <v>0</v>
      </c>
      <c r="O14" s="22">
        <f t="shared" si="1"/>
        <v>0</v>
      </c>
      <c r="P14" s="23"/>
    </row>
    <row r="15" spans="1:16" s="14" customFormat="1" ht="51">
      <c r="A15" s="63" t="s">
        <v>25</v>
      </c>
      <c r="B15" s="65" t="s">
        <v>26</v>
      </c>
      <c r="C15" s="67" t="s">
        <v>17</v>
      </c>
      <c r="D15" s="18" t="s">
        <v>46</v>
      </c>
      <c r="E15" s="19" t="s">
        <v>28</v>
      </c>
      <c r="F15" s="25"/>
      <c r="G15" s="20"/>
      <c r="H15" s="20"/>
      <c r="I15" s="25"/>
      <c r="J15" s="20"/>
      <c r="K15" s="20"/>
      <c r="L15" s="25"/>
      <c r="M15" s="20"/>
      <c r="N15" s="20"/>
      <c r="O15" s="25"/>
      <c r="P15" s="55" t="s">
        <v>69</v>
      </c>
    </row>
    <row r="16" spans="1:16" s="14" customFormat="1" ht="20.25" customHeight="1">
      <c r="A16" s="64"/>
      <c r="B16" s="66"/>
      <c r="C16" s="68"/>
      <c r="D16" s="18"/>
      <c r="E16" s="26" t="s">
        <v>29</v>
      </c>
      <c r="F16" s="25">
        <f>G16+H16</f>
        <v>112.80000000000001</v>
      </c>
      <c r="G16" s="25">
        <v>0</v>
      </c>
      <c r="H16" s="20">
        <f>154.4-41.6</f>
        <v>112.80000000000001</v>
      </c>
      <c r="I16" s="25">
        <f>J16+K16</f>
        <v>0</v>
      </c>
      <c r="J16" s="25">
        <v>0</v>
      </c>
      <c r="K16" s="20">
        <v>0</v>
      </c>
      <c r="L16" s="25">
        <f>M16+N16</f>
        <v>0</v>
      </c>
      <c r="M16" s="25">
        <v>0</v>
      </c>
      <c r="N16" s="20">
        <v>0</v>
      </c>
      <c r="O16" s="25">
        <f t="shared" si="1"/>
        <v>0</v>
      </c>
      <c r="P16" s="56"/>
    </row>
    <row r="17" spans="1:16" s="14" customFormat="1" ht="24.75" customHeight="1">
      <c r="A17" s="64"/>
      <c r="B17" s="66"/>
      <c r="C17" s="68"/>
      <c r="D17" s="27"/>
      <c r="E17" s="28" t="s">
        <v>61</v>
      </c>
      <c r="F17" s="25">
        <f>G17+H17</f>
        <v>1069.3000000000002</v>
      </c>
      <c r="G17" s="29">
        <v>0</v>
      </c>
      <c r="H17" s="25">
        <f>1119-49.6-0.1</f>
        <v>1069.3000000000002</v>
      </c>
      <c r="I17" s="25">
        <f>J17+K17</f>
        <v>251.7</v>
      </c>
      <c r="J17" s="29">
        <v>0</v>
      </c>
      <c r="K17" s="20">
        <v>251.7</v>
      </c>
      <c r="L17" s="25">
        <f>M17+N17</f>
        <v>251.7</v>
      </c>
      <c r="M17" s="29">
        <v>0</v>
      </c>
      <c r="N17" s="25">
        <v>251.7</v>
      </c>
      <c r="O17" s="25">
        <f t="shared" si="1"/>
        <v>0</v>
      </c>
      <c r="P17" s="56"/>
    </row>
    <row r="18" spans="1:16" s="14" customFormat="1" ht="28.5" customHeight="1">
      <c r="A18" s="64"/>
      <c r="B18" s="66"/>
      <c r="C18" s="68"/>
      <c r="D18" s="27"/>
      <c r="E18" s="28" t="s">
        <v>30</v>
      </c>
      <c r="F18" s="25">
        <f>G18+H18</f>
        <v>6866</v>
      </c>
      <c r="G18" s="29">
        <v>4615.8</v>
      </c>
      <c r="H18" s="29">
        <f>1070.3+91.2+1088.6+0.1</f>
        <v>2250.2</v>
      </c>
      <c r="I18" s="25">
        <f>J18+K18</f>
        <v>0</v>
      </c>
      <c r="J18" s="29">
        <v>0</v>
      </c>
      <c r="K18" s="20">
        <v>0</v>
      </c>
      <c r="L18" s="25">
        <f>M18+N18</f>
        <v>0</v>
      </c>
      <c r="M18" s="29">
        <v>0</v>
      </c>
      <c r="N18" s="29">
        <v>0</v>
      </c>
      <c r="O18" s="25">
        <f t="shared" si="1"/>
        <v>0</v>
      </c>
      <c r="P18" s="56"/>
    </row>
    <row r="19" spans="1:16" s="14" customFormat="1" ht="24.75" customHeight="1">
      <c r="A19" s="64"/>
      <c r="B19" s="66"/>
      <c r="C19" s="69"/>
      <c r="D19" s="30"/>
      <c r="E19" s="28" t="s">
        <v>31</v>
      </c>
      <c r="F19" s="25">
        <f>G19+H19</f>
        <v>56604.4</v>
      </c>
      <c r="G19" s="29">
        <f>45242.8+10885.1</f>
        <v>56127.9</v>
      </c>
      <c r="H19" s="29">
        <v>476.5</v>
      </c>
      <c r="I19" s="25">
        <f>J19+K19</f>
        <v>0</v>
      </c>
      <c r="J19" s="29">
        <v>0</v>
      </c>
      <c r="K19" s="20">
        <v>0</v>
      </c>
      <c r="L19" s="25">
        <f>M19+N19</f>
        <v>0</v>
      </c>
      <c r="M19" s="29">
        <v>0</v>
      </c>
      <c r="N19" s="29">
        <v>0</v>
      </c>
      <c r="O19" s="25">
        <f t="shared" si="1"/>
        <v>0</v>
      </c>
      <c r="P19" s="56"/>
    </row>
    <row r="20" spans="1:16" s="14" customFormat="1" ht="27" customHeight="1">
      <c r="A20" s="59" t="s">
        <v>27</v>
      </c>
      <c r="B20" s="60"/>
      <c r="C20" s="60"/>
      <c r="D20" s="60"/>
      <c r="E20" s="61"/>
      <c r="F20" s="22">
        <f>H20+G20</f>
        <v>64652.50000000001</v>
      </c>
      <c r="G20" s="22">
        <f>SUM(G15:G19)</f>
        <v>60743.700000000004</v>
      </c>
      <c r="H20" s="22">
        <f>SUM(H15:H19)</f>
        <v>3908.8</v>
      </c>
      <c r="I20" s="22">
        <f>K20+J20</f>
        <v>251.7</v>
      </c>
      <c r="J20" s="22">
        <f>SUM(J15:J19)</f>
        <v>0</v>
      </c>
      <c r="K20" s="22">
        <f>SUM(K15:K19)</f>
        <v>251.7</v>
      </c>
      <c r="L20" s="22">
        <f>N20+M20</f>
        <v>251.7</v>
      </c>
      <c r="M20" s="22">
        <f>SUM(M15:M19)</f>
        <v>0</v>
      </c>
      <c r="N20" s="22">
        <f>SUM(N15:N19)</f>
        <v>251.7</v>
      </c>
      <c r="O20" s="22">
        <f t="shared" si="1"/>
        <v>0</v>
      </c>
      <c r="P20" s="56"/>
    </row>
    <row r="21" spans="1:16" s="14" customFormat="1" ht="89.25" customHeight="1">
      <c r="A21" s="17" t="s">
        <v>32</v>
      </c>
      <c r="B21" s="18" t="s">
        <v>33</v>
      </c>
      <c r="C21" s="18" t="s">
        <v>35</v>
      </c>
      <c r="D21" s="18" t="s">
        <v>48</v>
      </c>
      <c r="E21" s="19" t="s">
        <v>55</v>
      </c>
      <c r="F21" s="20">
        <f>H21</f>
        <v>644.7</v>
      </c>
      <c r="G21" s="20">
        <v>0</v>
      </c>
      <c r="H21" s="20">
        <f>393.3+26.2+225.2</f>
        <v>644.7</v>
      </c>
      <c r="I21" s="20">
        <f>K21</f>
        <v>0</v>
      </c>
      <c r="J21" s="20">
        <v>0</v>
      </c>
      <c r="K21" s="20">
        <v>0</v>
      </c>
      <c r="L21" s="20">
        <f>N21</f>
        <v>0</v>
      </c>
      <c r="M21" s="20">
        <v>0</v>
      </c>
      <c r="N21" s="20">
        <v>0</v>
      </c>
      <c r="O21" s="20">
        <f t="shared" si="1"/>
        <v>0</v>
      </c>
      <c r="P21" s="21" t="s">
        <v>68</v>
      </c>
    </row>
    <row r="22" spans="1:16" s="14" customFormat="1" ht="25.5" customHeight="1" thickBot="1">
      <c r="A22" s="59" t="s">
        <v>34</v>
      </c>
      <c r="B22" s="60"/>
      <c r="C22" s="60"/>
      <c r="D22" s="60"/>
      <c r="E22" s="61"/>
      <c r="F22" s="22">
        <f>H22+G22</f>
        <v>644.7</v>
      </c>
      <c r="G22" s="22">
        <f>SUM(G21:G21)</f>
        <v>0</v>
      </c>
      <c r="H22" s="22">
        <f>SUM(H21:H21)</f>
        <v>644.7</v>
      </c>
      <c r="I22" s="22">
        <f>K22+J22</f>
        <v>0</v>
      </c>
      <c r="J22" s="22">
        <f>SUM(J21:J21)</f>
        <v>0</v>
      </c>
      <c r="K22" s="22">
        <f>SUM(K21:K21)</f>
        <v>0</v>
      </c>
      <c r="L22" s="22">
        <f>N22+M22</f>
        <v>0</v>
      </c>
      <c r="M22" s="22">
        <f>SUM(M21:M21)</f>
        <v>0</v>
      </c>
      <c r="N22" s="22">
        <f>SUM(N21:N21)</f>
        <v>0</v>
      </c>
      <c r="O22" s="22">
        <f t="shared" si="1"/>
        <v>0</v>
      </c>
      <c r="P22" s="23"/>
    </row>
    <row r="23" spans="1:16" s="14" customFormat="1" ht="102" customHeight="1">
      <c r="A23" s="17" t="s">
        <v>36</v>
      </c>
      <c r="B23" s="18" t="s">
        <v>37</v>
      </c>
      <c r="C23" s="24" t="s">
        <v>21</v>
      </c>
      <c r="D23" s="18" t="s">
        <v>47</v>
      </c>
      <c r="E23" s="19" t="s">
        <v>39</v>
      </c>
      <c r="F23" s="20">
        <f>H23+G23</f>
        <v>10530</v>
      </c>
      <c r="G23" s="20">
        <v>10000</v>
      </c>
      <c r="H23" s="20">
        <f>400+100+30</f>
        <v>530</v>
      </c>
      <c r="I23" s="20">
        <f>K23+J23</f>
        <v>0</v>
      </c>
      <c r="J23" s="20">
        <v>0</v>
      </c>
      <c r="K23" s="20">
        <v>0</v>
      </c>
      <c r="L23" s="20">
        <f>N23+M23</f>
        <v>0</v>
      </c>
      <c r="M23" s="20">
        <v>0</v>
      </c>
      <c r="N23" s="20">
        <v>0</v>
      </c>
      <c r="O23" s="20">
        <f t="shared" si="1"/>
        <v>0</v>
      </c>
      <c r="P23" s="21" t="s">
        <v>68</v>
      </c>
    </row>
    <row r="24" spans="1:16" s="14" customFormat="1" ht="27.75" customHeight="1" thickBot="1">
      <c r="A24" s="59" t="s">
        <v>38</v>
      </c>
      <c r="B24" s="60"/>
      <c r="C24" s="60"/>
      <c r="D24" s="60"/>
      <c r="E24" s="61"/>
      <c r="F24" s="22">
        <f>H24+G24</f>
        <v>10530</v>
      </c>
      <c r="G24" s="22">
        <f>SUM(G23:G23)</f>
        <v>10000</v>
      </c>
      <c r="H24" s="22">
        <f>SUM(H23:H23)</f>
        <v>530</v>
      </c>
      <c r="I24" s="22">
        <f>K24+J24</f>
        <v>0</v>
      </c>
      <c r="J24" s="22">
        <f>SUM(J23:J23)</f>
        <v>0</v>
      </c>
      <c r="K24" s="22">
        <f>SUM(K23:K23)</f>
        <v>0</v>
      </c>
      <c r="L24" s="22">
        <f>N24+M24</f>
        <v>0</v>
      </c>
      <c r="M24" s="22">
        <f>SUM(M23:M23)</f>
        <v>0</v>
      </c>
      <c r="N24" s="22">
        <f>SUM(N23:N23)</f>
        <v>0</v>
      </c>
      <c r="O24" s="22">
        <f t="shared" si="1"/>
        <v>0</v>
      </c>
      <c r="P24" s="23"/>
    </row>
    <row r="25" spans="1:16" s="14" customFormat="1" ht="96" customHeight="1">
      <c r="A25" s="17" t="s">
        <v>56</v>
      </c>
      <c r="B25" s="18" t="s">
        <v>57</v>
      </c>
      <c r="C25" s="24" t="s">
        <v>59</v>
      </c>
      <c r="D25" s="18" t="s">
        <v>70</v>
      </c>
      <c r="E25" s="19" t="s">
        <v>60</v>
      </c>
      <c r="F25" s="20">
        <f>G25+H25</f>
        <v>4390.299999999999</v>
      </c>
      <c r="G25" s="20">
        <v>3231.2</v>
      </c>
      <c r="H25" s="20">
        <f>1077.1+82</f>
        <v>1159.1</v>
      </c>
      <c r="I25" s="20">
        <f>J25+K25</f>
        <v>0</v>
      </c>
      <c r="J25" s="20">
        <v>0</v>
      </c>
      <c r="K25" s="20">
        <v>0</v>
      </c>
      <c r="L25" s="20">
        <f>M25+N25</f>
        <v>0</v>
      </c>
      <c r="M25" s="20">
        <v>0</v>
      </c>
      <c r="N25" s="20">
        <v>0</v>
      </c>
      <c r="O25" s="20">
        <f t="shared" si="1"/>
        <v>0</v>
      </c>
      <c r="P25" s="21" t="s">
        <v>69</v>
      </c>
    </row>
    <row r="26" spans="1:16" s="14" customFormat="1" ht="27" customHeight="1">
      <c r="A26" s="59" t="s">
        <v>58</v>
      </c>
      <c r="B26" s="60"/>
      <c r="C26" s="60"/>
      <c r="D26" s="60"/>
      <c r="E26" s="61"/>
      <c r="F26" s="22">
        <f>H26+G26</f>
        <v>4390.299999999999</v>
      </c>
      <c r="G26" s="22">
        <f>SUM(G25:G25)</f>
        <v>3231.2</v>
      </c>
      <c r="H26" s="22">
        <f>SUM(H25:H25)</f>
        <v>1159.1</v>
      </c>
      <c r="I26" s="22">
        <f>K26+J26</f>
        <v>0</v>
      </c>
      <c r="J26" s="22">
        <f>SUM(J25:J25)</f>
        <v>0</v>
      </c>
      <c r="K26" s="22">
        <f>SUM(K25:K25)</f>
        <v>0</v>
      </c>
      <c r="L26" s="22">
        <f>N26+M26</f>
        <v>0</v>
      </c>
      <c r="M26" s="22">
        <f>SUM(M25:M25)</f>
        <v>0</v>
      </c>
      <c r="N26" s="22">
        <f>SUM(N25:N25)</f>
        <v>0</v>
      </c>
      <c r="O26" s="22">
        <f t="shared" si="1"/>
        <v>0</v>
      </c>
      <c r="P26" s="22"/>
    </row>
    <row r="27" spans="1:16" s="14" customFormat="1" ht="13.5" thickBot="1">
      <c r="A27" s="81" t="s">
        <v>13</v>
      </c>
      <c r="B27" s="82"/>
      <c r="C27" s="82"/>
      <c r="D27" s="82"/>
      <c r="E27" s="83"/>
      <c r="F27" s="31">
        <f>G27+H27</f>
        <v>82945.1</v>
      </c>
      <c r="G27" s="31">
        <f>G12+G14+G20+G22+G24+G26</f>
        <v>76032.5</v>
      </c>
      <c r="H27" s="31">
        <f>H12+H14+H20+H22+H24+H26</f>
        <v>6912.6</v>
      </c>
      <c r="I27" s="31">
        <f>J27+K27</f>
        <v>251.7</v>
      </c>
      <c r="J27" s="31">
        <f>J12+J14+J20+J22+J24+J26</f>
        <v>0</v>
      </c>
      <c r="K27" s="31">
        <f>K12+K14+K20+K22+K24+K26</f>
        <v>251.7</v>
      </c>
      <c r="L27" s="31">
        <f>M27+N27</f>
        <v>251.7</v>
      </c>
      <c r="M27" s="31">
        <f>M12+M14+M20+M22+M24+M26</f>
        <v>0</v>
      </c>
      <c r="N27" s="31">
        <f>N12+N14+N20+N22+N24+N26</f>
        <v>251.7</v>
      </c>
      <c r="O27" s="31">
        <f t="shared" si="1"/>
        <v>0</v>
      </c>
      <c r="P27" s="31"/>
    </row>
    <row r="28" spans="1:16" s="14" customFormat="1" ht="16.5" customHeight="1" thickBot="1">
      <c r="A28" s="51" t="s">
        <v>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</row>
    <row r="29" spans="1:16" s="14" customFormat="1" ht="68.25" customHeight="1">
      <c r="A29" s="32" t="s">
        <v>42</v>
      </c>
      <c r="B29" s="70" t="s">
        <v>54</v>
      </c>
      <c r="C29" s="71"/>
      <c r="D29" s="33" t="s">
        <v>53</v>
      </c>
      <c r="E29" s="34" t="s">
        <v>52</v>
      </c>
      <c r="F29" s="34">
        <f>H29</f>
        <v>450</v>
      </c>
      <c r="G29" s="35">
        <v>0</v>
      </c>
      <c r="H29" s="35">
        <v>450</v>
      </c>
      <c r="I29" s="34">
        <f>K29</f>
        <v>0</v>
      </c>
      <c r="J29" s="34">
        <v>0</v>
      </c>
      <c r="K29" s="34">
        <v>0</v>
      </c>
      <c r="L29" s="34">
        <f>N29</f>
        <v>0</v>
      </c>
      <c r="M29" s="34">
        <v>0</v>
      </c>
      <c r="N29" s="34">
        <v>0</v>
      </c>
      <c r="O29" s="34"/>
      <c r="P29" s="21" t="s">
        <v>69</v>
      </c>
    </row>
    <row r="30" spans="1:16" s="14" customFormat="1" ht="63.75">
      <c r="A30" s="32" t="s">
        <v>43</v>
      </c>
      <c r="B30" s="70" t="s">
        <v>50</v>
      </c>
      <c r="C30" s="71"/>
      <c r="D30" s="33" t="s">
        <v>49</v>
      </c>
      <c r="E30" s="34" t="s">
        <v>51</v>
      </c>
      <c r="F30" s="34">
        <f>H30</f>
        <v>600</v>
      </c>
      <c r="G30" s="35">
        <v>0</v>
      </c>
      <c r="H30" s="35">
        <v>600</v>
      </c>
      <c r="I30" s="34">
        <f>K30</f>
        <v>0</v>
      </c>
      <c r="J30" s="35">
        <v>0</v>
      </c>
      <c r="K30" s="35">
        <v>0</v>
      </c>
      <c r="L30" s="34">
        <f>N30</f>
        <v>0</v>
      </c>
      <c r="M30" s="35">
        <v>0</v>
      </c>
      <c r="N30" s="35">
        <v>0</v>
      </c>
      <c r="O30" s="34"/>
      <c r="P30" s="21" t="s">
        <v>68</v>
      </c>
    </row>
    <row r="31" spans="1:16" s="14" customFormat="1" ht="14.25" thickBot="1">
      <c r="A31" s="72" t="s">
        <v>40</v>
      </c>
      <c r="B31" s="73"/>
      <c r="C31" s="73"/>
      <c r="D31" s="73"/>
      <c r="E31" s="74"/>
      <c r="F31" s="36">
        <f>H31</f>
        <v>1050</v>
      </c>
      <c r="G31" s="37">
        <v>0</v>
      </c>
      <c r="H31" s="37">
        <f>SUM(H29:H30)</f>
        <v>1050</v>
      </c>
      <c r="I31" s="36">
        <f>K31</f>
        <v>0</v>
      </c>
      <c r="J31" s="37">
        <v>0</v>
      </c>
      <c r="K31" s="37">
        <f>SUM(K29:K30)</f>
        <v>0</v>
      </c>
      <c r="L31" s="36">
        <f>N31</f>
        <v>0</v>
      </c>
      <c r="M31" s="37">
        <v>0</v>
      </c>
      <c r="N31" s="37">
        <f>SUM(N29:N30)</f>
        <v>0</v>
      </c>
      <c r="O31" s="36"/>
      <c r="P31" s="36"/>
    </row>
    <row r="32" spans="1:16" s="14" customFormat="1" ht="13.5" thickBot="1">
      <c r="A32" s="75" t="s">
        <v>41</v>
      </c>
      <c r="B32" s="76"/>
      <c r="C32" s="76"/>
      <c r="D32" s="76"/>
      <c r="E32" s="77"/>
      <c r="F32" s="38">
        <f>F31</f>
        <v>1050</v>
      </c>
      <c r="G32" s="38">
        <v>0</v>
      </c>
      <c r="H32" s="39">
        <f>H31</f>
        <v>1050</v>
      </c>
      <c r="I32" s="38">
        <f>I31</f>
        <v>0</v>
      </c>
      <c r="J32" s="38">
        <v>0</v>
      </c>
      <c r="K32" s="39">
        <f>K31</f>
        <v>0</v>
      </c>
      <c r="L32" s="38">
        <f>L31</f>
        <v>0</v>
      </c>
      <c r="M32" s="38">
        <v>0</v>
      </c>
      <c r="N32" s="39">
        <f>N31</f>
        <v>0</v>
      </c>
      <c r="O32" s="38"/>
      <c r="P32" s="38"/>
    </row>
    <row r="33" spans="1:16" s="14" customFormat="1" ht="20.25" customHeight="1" thickBot="1">
      <c r="A33" s="40"/>
      <c r="B33" s="78" t="s">
        <v>15</v>
      </c>
      <c r="C33" s="79"/>
      <c r="D33" s="79"/>
      <c r="E33" s="80"/>
      <c r="F33" s="41">
        <f aca="true" t="shared" si="2" ref="F33:N33">F27+F32</f>
        <v>83995.1</v>
      </c>
      <c r="G33" s="41">
        <f t="shared" si="2"/>
        <v>76032.5</v>
      </c>
      <c r="H33" s="41">
        <f t="shared" si="2"/>
        <v>7962.6</v>
      </c>
      <c r="I33" s="41">
        <f t="shared" si="2"/>
        <v>251.7</v>
      </c>
      <c r="J33" s="41">
        <f t="shared" si="2"/>
        <v>0</v>
      </c>
      <c r="K33" s="41">
        <f t="shared" si="2"/>
        <v>251.7</v>
      </c>
      <c r="L33" s="41">
        <f t="shared" si="2"/>
        <v>251.7</v>
      </c>
      <c r="M33" s="41">
        <f t="shared" si="2"/>
        <v>0</v>
      </c>
      <c r="N33" s="41">
        <f t="shared" si="2"/>
        <v>251.7</v>
      </c>
      <c r="O33" s="41"/>
      <c r="P33" s="41"/>
    </row>
    <row r="34" spans="1:15" s="14" customFormat="1" ht="36" customHeight="1">
      <c r="A34" s="42"/>
      <c r="B34" s="43"/>
      <c r="C34" s="46" t="s">
        <v>72</v>
      </c>
      <c r="D34" s="46"/>
      <c r="E34" s="46"/>
      <c r="F34" s="46"/>
      <c r="G34" s="46"/>
      <c r="H34" s="46"/>
      <c r="I34" s="46"/>
      <c r="J34" s="46"/>
      <c r="K34" s="12"/>
      <c r="L34" s="42"/>
      <c r="M34" s="42"/>
      <c r="N34" s="42"/>
      <c r="O34" s="42"/>
    </row>
    <row r="35" spans="1:15" s="14" customFormat="1" ht="30" customHeight="1">
      <c r="A35" s="42"/>
      <c r="B35" s="43"/>
      <c r="C35" s="47" t="s">
        <v>74</v>
      </c>
      <c r="D35" s="12"/>
      <c r="E35" s="12"/>
      <c r="F35" s="12"/>
      <c r="G35" s="12"/>
      <c r="H35" s="12"/>
      <c r="I35" s="12"/>
      <c r="J35" s="12"/>
      <c r="K35" s="12"/>
      <c r="L35" s="42"/>
      <c r="M35" s="42"/>
      <c r="N35" s="42"/>
      <c r="O35" s="42"/>
    </row>
    <row r="36" spans="1:17" s="14" customFormat="1" ht="15.75" customHeight="1">
      <c r="A36" s="9"/>
      <c r="C36" s="45" t="s">
        <v>73</v>
      </c>
      <c r="D36" s="44"/>
      <c r="E36" s="44"/>
      <c r="F36" s="3"/>
      <c r="G36" s="3"/>
      <c r="H36" s="3"/>
      <c r="I36" s="12"/>
      <c r="J36" s="12"/>
      <c r="K36" s="12"/>
      <c r="L36" s="12"/>
      <c r="M36" s="12"/>
      <c r="N36" s="12"/>
      <c r="O36" s="11"/>
      <c r="P36" s="11"/>
      <c r="Q36" s="11"/>
    </row>
    <row r="37" spans="1:17" s="14" customFormat="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14" customFormat="1" ht="12.75">
      <c r="A38" s="9"/>
      <c r="B38" s="10"/>
      <c r="C38" s="3"/>
      <c r="D38" s="3"/>
      <c r="E38" s="3"/>
      <c r="F38" s="3"/>
      <c r="G38" s="3"/>
      <c r="H38" s="3"/>
      <c r="I38" s="12"/>
      <c r="J38" s="12"/>
      <c r="K38" s="12"/>
      <c r="L38" s="12"/>
      <c r="M38" s="12"/>
      <c r="N38" s="12"/>
      <c r="O38" s="11"/>
      <c r="P38" s="11"/>
      <c r="Q38" s="11"/>
    </row>
    <row r="39" spans="1:17" ht="12.75">
      <c r="A39" s="9"/>
      <c r="B39" s="10"/>
      <c r="C39" s="3"/>
      <c r="D39" s="3"/>
      <c r="E39" s="3"/>
      <c r="F39" s="3"/>
      <c r="G39" s="3"/>
      <c r="H39" s="3"/>
      <c r="I39" s="12"/>
      <c r="J39" s="12"/>
      <c r="K39" s="12"/>
      <c r="L39" s="12"/>
      <c r="M39" s="12"/>
      <c r="N39" s="12"/>
      <c r="O39" s="11"/>
      <c r="P39" s="11"/>
      <c r="Q39" s="11"/>
    </row>
  </sheetData>
  <sheetProtection/>
  <mergeCells count="50">
    <mergeCell ref="C15:C19"/>
    <mergeCell ref="B30:C30"/>
    <mergeCell ref="A31:E31"/>
    <mergeCell ref="A32:E32"/>
    <mergeCell ref="B33:E33"/>
    <mergeCell ref="A20:E20"/>
    <mergeCell ref="A22:E22"/>
    <mergeCell ref="A24:E24"/>
    <mergeCell ref="A27:E27"/>
    <mergeCell ref="B29:C29"/>
    <mergeCell ref="BM4:CB4"/>
    <mergeCell ref="CC4:CR4"/>
    <mergeCell ref="CS4:DH4"/>
    <mergeCell ref="A5:H5"/>
    <mergeCell ref="A7:A8"/>
    <mergeCell ref="B7:B8"/>
    <mergeCell ref="C7:C8"/>
    <mergeCell ref="E7:E8"/>
    <mergeCell ref="F7:F8"/>
    <mergeCell ref="G7:H7"/>
    <mergeCell ref="L7:L8"/>
    <mergeCell ref="M7:N7"/>
    <mergeCell ref="Q4:AF4"/>
    <mergeCell ref="AG4:AV4"/>
    <mergeCell ref="A26:E26"/>
    <mergeCell ref="AW4:BL4"/>
    <mergeCell ref="A12:E12"/>
    <mergeCell ref="A14:E14"/>
    <mergeCell ref="A15:A19"/>
    <mergeCell ref="B15:B19"/>
    <mergeCell ref="FU4:GJ4"/>
    <mergeCell ref="GK4:GZ4"/>
    <mergeCell ref="O7:O8"/>
    <mergeCell ref="P7:P8"/>
    <mergeCell ref="P15:P20"/>
    <mergeCell ref="A2:P2"/>
    <mergeCell ref="A3:P3"/>
    <mergeCell ref="A4:P4"/>
    <mergeCell ref="I7:I8"/>
    <mergeCell ref="J7:K7"/>
    <mergeCell ref="HA4:HP4"/>
    <mergeCell ref="HQ4:IF4"/>
    <mergeCell ref="IG4:IV4"/>
    <mergeCell ref="A37:Q37"/>
    <mergeCell ref="A10:P10"/>
    <mergeCell ref="A28:P28"/>
    <mergeCell ref="DI4:DX4"/>
    <mergeCell ref="DY4:EN4"/>
    <mergeCell ref="EO4:FD4"/>
    <mergeCell ref="FE4:FT4"/>
  </mergeCells>
  <printOptions/>
  <pageMargins left="0.5118110236220472" right="0.31496062992125984" top="0.35433070866141736" bottom="0.35433070866141736" header="0.31496062992125984" footer="0.31496062992125984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Наталья</cp:lastModifiedBy>
  <cp:lastPrinted>2019-04-19T09:58:44Z</cp:lastPrinted>
  <dcterms:created xsi:type="dcterms:W3CDTF">2007-11-02T07:05:19Z</dcterms:created>
  <dcterms:modified xsi:type="dcterms:W3CDTF">2019-04-19T11:08:51Z</dcterms:modified>
  <cp:category/>
  <cp:version/>
  <cp:contentType/>
  <cp:contentStatus/>
</cp:coreProperties>
</file>